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i lieu theu\2025\Con bao so 11\Ho so ho tro thiet hai con bao so 10,11 (tong hop hoi tro)\Tong hop cac thon sau hop (chuan)\Ban Kem theo Niem yet\"/>
    </mc:Choice>
  </mc:AlternateContent>
  <bookViews>
    <workbookView xWindow="0" yWindow="0" windowWidth="20460" windowHeight="7890"/>
  </bookViews>
  <sheets>
    <sheet name="Lam Nghiep" sheetId="2" r:id="rId1"/>
    <sheet name="Lua" sheetId="5" r:id="rId2"/>
    <sheet name="Hang nam" sheetId="6" r:id="rId3"/>
    <sheet name="Ao" sheetId="3" r:id="rId4"/>
  </sheets>
  <definedNames>
    <definedName name="chuong_pl_3_name" localSheetId="3">Ao!$A$2</definedName>
    <definedName name="_xlnm.Print_Titles" localSheetId="2">'Hang nam'!$3:$5</definedName>
    <definedName name="_xlnm.Print_Titles" localSheetId="0">'Lam Nghiep'!$4:$5</definedName>
    <definedName name="_xlnm.Print_Titles" localSheetId="1">Lua!$3:$6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3" l="1"/>
  <c r="A2" i="5" l="1"/>
  <c r="A2" i="6" s="1"/>
  <c r="H18" i="2" l="1"/>
  <c r="E39" i="3"/>
  <c r="I11" i="3"/>
  <c r="F22" i="6" l="1"/>
  <c r="G22" i="6"/>
  <c r="J40" i="6" s="1"/>
  <c r="H22" i="6"/>
  <c r="J41" i="6" s="1"/>
  <c r="C22" i="6"/>
  <c r="J8" i="6"/>
  <c r="J10" i="6"/>
  <c r="J11" i="6"/>
  <c r="J12" i="6"/>
  <c r="J13" i="6"/>
  <c r="J14" i="6"/>
  <c r="J15" i="6"/>
  <c r="J16" i="6"/>
  <c r="J17" i="6"/>
  <c r="J18" i="6"/>
  <c r="J19" i="6"/>
  <c r="J20" i="6"/>
  <c r="J21" i="6"/>
  <c r="E39" i="5"/>
  <c r="J22" i="6" l="1"/>
  <c r="J49" i="5"/>
  <c r="J8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1" i="5"/>
  <c r="J32" i="5"/>
  <c r="J33" i="5"/>
  <c r="J34" i="5"/>
  <c r="J35" i="5"/>
  <c r="J36" i="5"/>
  <c r="J37" i="5"/>
  <c r="J38" i="5"/>
  <c r="F39" i="5"/>
  <c r="G39" i="5"/>
  <c r="E18" i="2"/>
  <c r="F18" i="2"/>
  <c r="G18" i="2"/>
  <c r="I18" i="2"/>
  <c r="J18" i="2"/>
  <c r="K18" i="2"/>
  <c r="L18" i="2"/>
  <c r="D18" i="2"/>
  <c r="N8" i="2"/>
  <c r="N10" i="2"/>
  <c r="N11" i="2"/>
  <c r="N12" i="2"/>
  <c r="N13" i="2"/>
  <c r="N14" i="2"/>
  <c r="N15" i="2"/>
  <c r="N16" i="2"/>
  <c r="N17" i="2"/>
  <c r="N18" i="2" l="1"/>
  <c r="A3" i="3"/>
  <c r="G38" i="3"/>
  <c r="G9" i="3" l="1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H30" i="5"/>
  <c r="H39" i="5" l="1"/>
  <c r="C40" i="5" s="1"/>
  <c r="J30" i="5"/>
  <c r="J39" i="5" s="1"/>
  <c r="J50" i="5" l="1"/>
  <c r="C18" i="2" l="1"/>
  <c r="C19" i="2" s="1"/>
  <c r="E22" i="6" l="1"/>
  <c r="J39" i="6" s="1"/>
  <c r="D22" i="6" l="1"/>
  <c r="J51" i="5" l="1"/>
  <c r="J38" i="6"/>
  <c r="J42" i="6" s="1"/>
  <c r="C23" i="6"/>
</calcChain>
</file>

<file path=xl/sharedStrings.xml><?xml version="1.0" encoding="utf-8"?>
<sst xmlns="http://schemas.openxmlformats.org/spreadsheetml/2006/main" count="180" uniqueCount="99">
  <si>
    <t>TT</t>
  </si>
  <si>
    <t>Thiệt hại trên 70%</t>
  </si>
  <si>
    <t>Thiệt hại từ 30% đến 70%</t>
  </si>
  <si>
    <t>Diện tích cây rừng, cây lâm sản ngoài gỗ trồng trên đất lâm nghiệp mới trồng đến 1/2 chu kỳ khai thác</t>
  </si>
  <si>
    <t>Diện tích vườn giống, rừng giống</t>
  </si>
  <si>
    <t>Diện tích cây giống được ươm trong giai đoạn vườn ươm</t>
  </si>
  <si>
    <t>(ha)</t>
  </si>
  <si>
    <t>Nuôi trồng thuỷ sản bán thâm canh, thâm canh trong ao (đầm/hầm)</t>
  </si>
  <si>
    <r>
      <t>Nuôi trồng thuỷ sản trong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bể, lồng, bè</t>
    </r>
  </si>
  <si>
    <t>Nuôi trồng thuỷ sản theo hình thức khác</t>
  </si>
  <si>
    <t>Ha diện tích nuôi bị thiệt hại</t>
  </si>
  <si>
    <t>T T</t>
  </si>
  <si>
    <t>Thiệt hại trên 70% diện tích</t>
  </si>
  <si>
    <t>Thiệt hại từ 30% đến 70% diện tích</t>
  </si>
  <si>
    <t>Diện tích lúa</t>
  </si>
  <si>
    <t>Cây hàng năm khác</t>
  </si>
  <si>
    <t>Sau gieo trồng từ 01 đến 10 ngày</t>
  </si>
  <si>
    <t>Sau gieo trồng từ 10 đến 45 ngày</t>
  </si>
  <si>
    <t>Sau gieo trồng trên 45 ngày</t>
  </si>
  <si>
    <t>Giai đoạn cây con (gieo trồng đến 1/3 thời gian sinh trưởng)</t>
  </si>
  <si>
    <r>
      <t>Giai đoạn cây đang phát triển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1/3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</si>
  <si>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Giai đoạn cận thu hoạch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</si>
  <si>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Sau gieo trồng từ 01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10 ngày</t>
    </r>
  </si>
  <si>
    <r>
      <t>Sau gieo trồng từ 10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</si>
  <si>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Sau gieo trồng 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</si>
  <si>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Giai đoạn cây đang phát triển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(trên 1/3 đến 2/3 thời gian sinh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trưởng)</t>
    </r>
  </si>
  <si>
    <r>
      <t>Giai đoạn cận thu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hoạch (trên 2/3 thời gian sinh trưởng)</t>
    </r>
  </si>
  <si>
    <t>Đơn giá hỗ trợ</t>
  </si>
  <si>
    <t>Thành tiền</t>
  </si>
  <si>
    <t>đồng/ha</t>
  </si>
  <si>
    <t>đồng</t>
  </si>
  <si>
    <t>Đơn giá hỗ trợ (Đồng/ha)</t>
  </si>
  <si>
    <t xml:space="preserve">Đơn giá </t>
  </si>
  <si>
    <t>Họ và Tên</t>
  </si>
  <si>
    <t>(Đồng/ha)</t>
  </si>
  <si>
    <t>(Đồng</t>
  </si>
  <si>
    <t>Nguyễn Đình Giang</t>
  </si>
  <si>
    <t>Họ Và Tên</t>
  </si>
  <si>
    <r>
      <t>100m</t>
    </r>
    <r>
      <rPr>
        <i/>
        <vertAlign val="superscript"/>
        <sz val="12"/>
        <color theme="1"/>
        <rFont val="Times New Roman"/>
        <family val="1"/>
      </rPr>
      <t>3</t>
    </r>
    <r>
      <rPr>
        <i/>
        <sz val="12"/>
        <color theme="1"/>
        <rFont val="Times New Roman"/>
        <family val="1"/>
      </rPr>
      <t xml:space="preserve"> thể tích nuôi bị thiệt hại</t>
    </r>
  </si>
  <si>
    <t>Bàn Văn Thắng</t>
  </si>
  <si>
    <t>Hoàng Phúc Thành</t>
  </si>
  <si>
    <t>Thôn Bản Lù</t>
  </si>
  <si>
    <t>Hoàng Hữu Thanh</t>
  </si>
  <si>
    <t>Triệu Văn Hiến</t>
  </si>
  <si>
    <t>Bàn Văn Minh</t>
  </si>
  <si>
    <t>Bàn Văn Giáp</t>
  </si>
  <si>
    <t>Triệu Phúc Thịnh</t>
  </si>
  <si>
    <t>Hoàng Quý Điệp</t>
  </si>
  <si>
    <t>Bàn Phúc Lý</t>
  </si>
  <si>
    <t>Triệu Phúc Tiên</t>
  </si>
  <si>
    <t>Hoàng Thị Huệ</t>
  </si>
  <si>
    <t>Triệu Kim Văn</t>
  </si>
  <si>
    <t>Triệu Tiến Hùng</t>
  </si>
  <si>
    <t>Bàn Thị Hạnh</t>
  </si>
  <si>
    <t>Bàn Quý Hiền</t>
  </si>
  <si>
    <t>Hoàng Phúc An</t>
  </si>
  <si>
    <t>Bàn Phúc Tiên</t>
  </si>
  <si>
    <t>Triệu Nguyên Thượng</t>
  </si>
  <si>
    <t>Bàn Hữu Sính</t>
  </si>
  <si>
    <t>Triệu Tài Việt</t>
  </si>
  <si>
    <t>Bàn Phúc Ngân</t>
  </si>
  <si>
    <t>Trần Thị Tuyến</t>
  </si>
  <si>
    <t>Triệu Tiến Tài</t>
  </si>
  <si>
    <t>Triệu Văn Vinh</t>
  </si>
  <si>
    <t>Triệu Văn Quang</t>
  </si>
  <si>
    <t>Bàn Quý Tỵ</t>
  </si>
  <si>
    <t>Bàn Kim Phúc</t>
  </si>
  <si>
    <t>Triệu Tài Văn</t>
  </si>
  <si>
    <t>Triệu Kim Chiều</t>
  </si>
  <si>
    <t>Hoàng Phúc Nam</t>
  </si>
  <si>
    <t>Bàn Quý Sơn</t>
  </si>
  <si>
    <t>Hoàng Hữu Cường</t>
  </si>
  <si>
    <t>Triệu Long Thanh</t>
  </si>
  <si>
    <t>Lý Văn Tài</t>
  </si>
  <si>
    <t>Bàn Văn Chiến</t>
  </si>
  <si>
    <t>Hoàng Quý Tiếp</t>
  </si>
  <si>
    <t>Triệu Thị Lai</t>
  </si>
  <si>
    <t>Triệu Thị Yêu</t>
  </si>
  <si>
    <t>Đặng Thị Dung</t>
  </si>
  <si>
    <t>Bàn Thị Hiếu</t>
  </si>
  <si>
    <t>Bàn Tiến Hòa</t>
  </si>
  <si>
    <t>Triệu Thị Dung</t>
  </si>
  <si>
    <t>Triệu Phúc Đông</t>
  </si>
  <si>
    <t>Hoàng Phúc Cường</t>
  </si>
  <si>
    <t>Triệu Phúc Đại</t>
  </si>
  <si>
    <t>Tổng</t>
  </si>
  <si>
    <r>
      <t>Diện tích cây rừng, cây lâm sản ngoài gỗ trồng trên đất lâm nghiệp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1/2 chu kỳ khai thác, diện tích rừng trồng gỗ lớn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03 năm tuổi</t>
    </r>
  </si>
  <si>
    <t>Tổng Cộng: (Ha)</t>
  </si>
  <si>
    <t>,</t>
  </si>
  <si>
    <t>Tổng cộng (Ha)</t>
  </si>
  <si>
    <t>Tổng cộng (ha)</t>
  </si>
  <si>
    <t>Bàn Phúc Giáp</t>
  </si>
  <si>
    <t>Cơn bão số 10,11</t>
  </si>
  <si>
    <t>Cơn Bão số 10,11</t>
  </si>
  <si>
    <t>Phụ lục 4: TỔNG HỢP  HỖ TRỢ ĐỐI VỚI CÂY LÂM NGHIỆP BỊ THIỆT HẠI DO THIÊN TAI (Thôn Bản Lù)</t>
  </si>
  <si>
    <t>Phụ lục 1: TỔNG HỢP HỖ TRỢ ĐỐI VỚI CÂY LÚA BỊ THIỆT HẠI DO THIÊN TAI (Thôn Bản Lù)</t>
  </si>
  <si>
    <t>Phụ Lục 3: TỔNG HỢP  HỖ TRỢ ĐỐI VỚI CÂY TRỒNG (CÂY HÀNG NĂM) BỊ THIỆT HẠI DO THIÊN TAI (Thôn Bản Lù)</t>
  </si>
  <si>
    <t>Phụ lục 5: TỔNG HỢP  HỖ TRỢ ĐỐI VỚI THỦY SẢN BỊ THIỆT HẠI DO THIÊN TAI  (Thôn Bản Lù)</t>
  </si>
  <si>
    <t>(Kèm theo Thông báo  số 79/TB-UBND ngày 10/11/2025 của UBND xã Tân Kỳ)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</si>
</sst>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000"/>
    <numFmt numFmtId="167" formatCode="_(* #,##0.000_);_(* \(#,##0.000\);_(* &quot;-&quot;??_);_(@_)"/>
    <numFmt numFmtId="168" formatCode="_(* #,##0.0_);_(* \(#,##0.0\);_(* &quot;-&quot;??_);_(@_)"/>
    <numFmt numFmtId="169" formatCode="_(* #,##0.000_);_(* \(#,##0.000\);_(* &quot;-&quot;???_);_(@_)"/>
  </numFmts>
  <fonts count="19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i/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/>
    <xf numFmtId="0" fontId="7" fillId="2" borderId="0" xfId="0" applyFont="1" applyFill="1"/>
    <xf numFmtId="0" fontId="7" fillId="0" borderId="0" xfId="0" applyFont="1" applyFill="1"/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0" fillId="0" borderId="1" xfId="0" applyFill="1" applyBorder="1"/>
    <xf numFmtId="164" fontId="7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164" fontId="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1" xfId="1" applyNumberFormat="1" applyFont="1" applyFill="1" applyBorder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9" fillId="0" borderId="1" xfId="0" applyFont="1" applyFill="1" applyBorder="1"/>
    <xf numFmtId="0" fontId="0" fillId="3" borderId="0" xfId="0" applyFill="1"/>
    <xf numFmtId="43" fontId="0" fillId="0" borderId="0" xfId="0" applyNumberFormat="1" applyFill="1"/>
    <xf numFmtId="164" fontId="7" fillId="0" borderId="0" xfId="0" applyNumberFormat="1" applyFont="1" applyFill="1"/>
    <xf numFmtId="0" fontId="0" fillId="2" borderId="0" xfId="0" applyFill="1"/>
    <xf numFmtId="164" fontId="0" fillId="0" borderId="0" xfId="1" applyNumberFormat="1" applyFont="1"/>
    <xf numFmtId="164" fontId="2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9" fontId="0" fillId="0" borderId="0" xfId="0" applyNumberFormat="1"/>
    <xf numFmtId="0" fontId="13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5" fillId="0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6" fillId="0" borderId="0" xfId="0" applyFont="1" applyFill="1"/>
    <xf numFmtId="167" fontId="7" fillId="0" borderId="1" xfId="1" applyNumberFormat="1" applyFont="1" applyFill="1" applyBorder="1"/>
    <xf numFmtId="164" fontId="6" fillId="0" borderId="1" xfId="0" applyNumberFormat="1" applyFont="1" applyFill="1" applyBorder="1"/>
    <xf numFmtId="168" fontId="6" fillId="0" borderId="1" xfId="1" applyNumberFormat="1" applyFont="1" applyFill="1" applyBorder="1"/>
    <xf numFmtId="168" fontId="7" fillId="0" borderId="0" xfId="1" applyNumberFormat="1" applyFont="1" applyFill="1" applyBorder="1"/>
    <xf numFmtId="168" fontId="7" fillId="0" borderId="0" xfId="1" applyNumberFormat="1" applyFont="1" applyFill="1"/>
    <xf numFmtId="164" fontId="6" fillId="0" borderId="1" xfId="1" applyNumberFormat="1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/>
    <xf numFmtId="0" fontId="1" fillId="0" borderId="0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left" vertical="center"/>
    </xf>
    <xf numFmtId="2" fontId="7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6" fillId="0" borderId="1" xfId="0" applyNumberFormat="1" applyFont="1" applyFill="1" applyBorder="1"/>
    <xf numFmtId="165" fontId="6" fillId="0" borderId="1" xfId="0" applyNumberFormat="1" applyFont="1" applyFill="1" applyBorder="1" applyAlignment="1">
      <alignment horizontal="center"/>
    </xf>
    <xf numFmtId="167" fontId="6" fillId="0" borderId="1" xfId="1" applyNumberFormat="1" applyFont="1" applyFill="1" applyBorder="1"/>
    <xf numFmtId="167" fontId="6" fillId="0" borderId="4" xfId="0" applyNumberFormat="1" applyFont="1" applyFill="1" applyBorder="1" applyAlignment="1">
      <alignment horizontal="left"/>
    </xf>
    <xf numFmtId="167" fontId="6" fillId="0" borderId="5" xfId="0" applyNumberFormat="1" applyFont="1" applyFill="1" applyBorder="1" applyAlignment="1">
      <alignment horizontal="left"/>
    </xf>
    <xf numFmtId="167" fontId="6" fillId="0" borderId="3" xfId="0" applyNumberFormat="1" applyFont="1" applyFill="1" applyBorder="1" applyAlignment="1">
      <alignment horizontal="left"/>
    </xf>
    <xf numFmtId="166" fontId="2" fillId="0" borderId="1" xfId="0" applyNumberFormat="1" applyFont="1" applyBorder="1"/>
    <xf numFmtId="166" fontId="2" fillId="0" borderId="4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tabSelected="1" zoomScale="96" zoomScaleNormal="96" workbookViewId="0">
      <pane xSplit="5" ySplit="5" topLeftCell="H15" activePane="bottomRight" state="frozen"/>
      <selection pane="topRight" activeCell="F1" sqref="F1"/>
      <selection pane="bottomLeft" activeCell="A6" sqref="A6"/>
      <selection pane="bottomRight" activeCell="C18" sqref="C18:M19"/>
    </sheetView>
  </sheetViews>
  <sheetFormatPr defaultRowHeight="15.75" x14ac:dyDescent="0.25"/>
  <cols>
    <col min="1" max="1" width="5.625" style="46" customWidth="1"/>
    <col min="2" max="2" width="28.125" customWidth="1"/>
    <col min="3" max="3" width="12.75" customWidth="1"/>
    <col min="4" max="4" width="14.75" customWidth="1"/>
    <col min="5" max="6" width="0" hidden="1" customWidth="1"/>
    <col min="7" max="7" width="1.25" hidden="1" customWidth="1"/>
    <col min="8" max="8" width="11.125" bestFit="1" customWidth="1"/>
    <col min="9" max="9" width="14.5" customWidth="1"/>
    <col min="10" max="11" width="0" hidden="1" customWidth="1"/>
    <col min="12" max="12" width="2.75" hidden="1" customWidth="1"/>
    <col min="13" max="13" width="16" style="29" customWidth="1"/>
    <col min="14" max="14" width="15.875" customWidth="1"/>
    <col min="15" max="63" width="9" style="11"/>
  </cols>
  <sheetData>
    <row r="1" spans="1:63" x14ac:dyDescent="0.25">
      <c r="A1" s="42"/>
    </row>
    <row r="2" spans="1:63" x14ac:dyDescent="0.25">
      <c r="A2" s="72" t="s">
        <v>94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63" x14ac:dyDescent="0.25">
      <c r="A3" s="76" t="s">
        <v>98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63" ht="19.5" customHeight="1" x14ac:dyDescent="0.25">
      <c r="A4" s="73" t="s">
        <v>0</v>
      </c>
      <c r="B4" s="73" t="s">
        <v>33</v>
      </c>
      <c r="C4" s="73" t="s">
        <v>1</v>
      </c>
      <c r="D4" s="73"/>
      <c r="E4" s="73"/>
      <c r="F4" s="73"/>
      <c r="G4" s="73"/>
      <c r="H4" s="73" t="s">
        <v>2</v>
      </c>
      <c r="I4" s="73"/>
      <c r="J4" s="73"/>
      <c r="K4" s="73"/>
      <c r="L4" s="73"/>
      <c r="M4" s="74" t="s">
        <v>27</v>
      </c>
      <c r="N4" s="75" t="s">
        <v>28</v>
      </c>
      <c r="O4" s="10"/>
      <c r="P4" s="10"/>
      <c r="Q4" s="10"/>
      <c r="R4" s="10"/>
      <c r="S4" s="10"/>
    </row>
    <row r="5" spans="1:63" ht="102.75" customHeight="1" x14ac:dyDescent="0.25">
      <c r="A5" s="73"/>
      <c r="B5" s="73"/>
      <c r="C5" s="44" t="s">
        <v>3</v>
      </c>
      <c r="D5" s="44" t="s">
        <v>86</v>
      </c>
      <c r="E5" s="44" t="s">
        <v>4</v>
      </c>
      <c r="F5" s="73" t="s">
        <v>5</v>
      </c>
      <c r="G5" s="73"/>
      <c r="H5" s="44" t="s">
        <v>3</v>
      </c>
      <c r="I5" s="44" t="s">
        <v>86</v>
      </c>
      <c r="J5" s="44" t="s">
        <v>4</v>
      </c>
      <c r="K5" s="73" t="s">
        <v>5</v>
      </c>
      <c r="L5" s="73"/>
      <c r="M5" s="74"/>
      <c r="N5" s="75"/>
      <c r="O5" s="10"/>
      <c r="P5" s="10"/>
      <c r="Q5" s="10"/>
      <c r="R5" s="10"/>
      <c r="S5" s="10"/>
    </row>
    <row r="6" spans="1:63" ht="16.5" customHeight="1" x14ac:dyDescent="0.25">
      <c r="A6" s="43"/>
      <c r="B6" s="17"/>
      <c r="C6" s="17" t="s">
        <v>6</v>
      </c>
      <c r="D6" s="17" t="s">
        <v>6</v>
      </c>
      <c r="E6" s="17" t="s">
        <v>6</v>
      </c>
      <c r="F6" s="17" t="s">
        <v>6</v>
      </c>
      <c r="G6" s="17" t="s">
        <v>6</v>
      </c>
      <c r="H6" s="17" t="s">
        <v>6</v>
      </c>
      <c r="I6" s="17" t="s">
        <v>6</v>
      </c>
      <c r="J6" s="17" t="s">
        <v>6</v>
      </c>
      <c r="K6" s="17" t="s">
        <v>6</v>
      </c>
      <c r="L6" s="17" t="s">
        <v>6</v>
      </c>
      <c r="M6" s="35" t="s">
        <v>29</v>
      </c>
      <c r="N6" s="36" t="s">
        <v>30</v>
      </c>
      <c r="O6" s="10"/>
      <c r="P6" s="10"/>
      <c r="Q6" s="10"/>
      <c r="R6" s="10"/>
      <c r="S6" s="10"/>
    </row>
    <row r="7" spans="1:63" s="11" customFormat="1" x14ac:dyDescent="0.25">
      <c r="A7" s="43"/>
      <c r="B7" s="47">
        <v>1</v>
      </c>
      <c r="C7" s="47">
        <v>2</v>
      </c>
      <c r="D7" s="47">
        <v>3</v>
      </c>
      <c r="E7" s="47">
        <v>4</v>
      </c>
      <c r="F7" s="47">
        <v>5</v>
      </c>
      <c r="G7" s="47">
        <v>6</v>
      </c>
      <c r="H7" s="47">
        <v>4</v>
      </c>
      <c r="I7" s="47">
        <v>5</v>
      </c>
      <c r="J7" s="47">
        <v>9</v>
      </c>
      <c r="K7" s="47">
        <v>10</v>
      </c>
      <c r="L7" s="47">
        <v>11</v>
      </c>
      <c r="M7" s="48">
        <v>6</v>
      </c>
      <c r="N7" s="49">
        <v>7</v>
      </c>
      <c r="O7" s="10"/>
      <c r="P7" s="10"/>
      <c r="Q7" s="10"/>
      <c r="R7" s="10"/>
      <c r="S7" s="10"/>
    </row>
    <row r="8" spans="1:63" s="25" customFormat="1" ht="18.75" x14ac:dyDescent="0.25">
      <c r="A8" s="44"/>
      <c r="B8" s="34" t="s">
        <v>41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  <c r="N8" s="15">
        <f t="shared" ref="N8:N17" si="0">(C8+D8+H8+I8)*M8</f>
        <v>0</v>
      </c>
      <c r="O8" s="10"/>
      <c r="P8" s="10"/>
      <c r="Q8" s="10"/>
      <c r="R8" s="10"/>
      <c r="S8" s="10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</row>
    <row r="9" spans="1:63" s="25" customFormat="1" ht="18.75" x14ac:dyDescent="0.25">
      <c r="A9" s="67"/>
      <c r="B9" s="68" t="s">
        <v>92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  <c r="N9" s="15"/>
      <c r="O9" s="10"/>
      <c r="P9" s="10"/>
      <c r="Q9" s="10"/>
      <c r="R9" s="10"/>
      <c r="S9" s="10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</row>
    <row r="10" spans="1:63" s="28" customFormat="1" ht="18.75" x14ac:dyDescent="0.3">
      <c r="A10" s="43">
        <v>1</v>
      </c>
      <c r="B10" s="6" t="s">
        <v>46</v>
      </c>
      <c r="C10" s="14"/>
      <c r="D10" s="14">
        <v>0.2</v>
      </c>
      <c r="E10" s="14"/>
      <c r="F10" s="14"/>
      <c r="G10" s="14"/>
      <c r="H10" s="14"/>
      <c r="I10" s="14"/>
      <c r="J10" s="14"/>
      <c r="K10" s="14"/>
      <c r="L10" s="14"/>
      <c r="M10" s="5">
        <v>15000000</v>
      </c>
      <c r="N10" s="15">
        <f t="shared" si="0"/>
        <v>3000000</v>
      </c>
      <c r="O10" s="10"/>
      <c r="P10" s="10"/>
      <c r="Q10" s="10"/>
      <c r="R10" s="10"/>
      <c r="S10" s="10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</row>
    <row r="11" spans="1:63" s="28" customFormat="1" ht="19.5" customHeight="1" x14ac:dyDescent="0.3">
      <c r="A11" s="43">
        <v>2</v>
      </c>
      <c r="B11" s="6" t="s">
        <v>54</v>
      </c>
      <c r="C11" s="14"/>
      <c r="D11" s="14"/>
      <c r="E11" s="14"/>
      <c r="F11" s="14"/>
      <c r="G11" s="14"/>
      <c r="H11" s="14">
        <v>0.1</v>
      </c>
      <c r="I11" s="14"/>
      <c r="J11" s="14"/>
      <c r="K11" s="14"/>
      <c r="L11" s="14"/>
      <c r="M11" s="15">
        <v>4000000</v>
      </c>
      <c r="N11" s="15">
        <f t="shared" si="0"/>
        <v>400000</v>
      </c>
      <c r="O11" s="10"/>
      <c r="P11" s="10"/>
      <c r="Q11" s="10"/>
      <c r="R11" s="10"/>
      <c r="S11" s="10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</row>
    <row r="12" spans="1:63" s="28" customFormat="1" ht="18.75" x14ac:dyDescent="0.25">
      <c r="A12" s="43">
        <v>3</v>
      </c>
      <c r="B12" s="33" t="s">
        <v>57</v>
      </c>
      <c r="C12" s="14"/>
      <c r="D12" s="7"/>
      <c r="E12" s="14"/>
      <c r="F12" s="14"/>
      <c r="G12" s="14"/>
      <c r="H12" s="14">
        <v>0.3</v>
      </c>
      <c r="I12" s="14"/>
      <c r="J12" s="14"/>
      <c r="K12" s="14"/>
      <c r="L12" s="14"/>
      <c r="M12" s="15">
        <v>4000000</v>
      </c>
      <c r="N12" s="15">
        <f t="shared" si="0"/>
        <v>1200000</v>
      </c>
      <c r="O12" s="10"/>
      <c r="P12" s="10"/>
      <c r="Q12" s="10"/>
      <c r="R12" s="10"/>
      <c r="S12" s="10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</row>
    <row r="13" spans="1:63" s="28" customFormat="1" ht="18.75" x14ac:dyDescent="0.25">
      <c r="A13" s="43">
        <v>4</v>
      </c>
      <c r="B13" s="33" t="s">
        <v>60</v>
      </c>
      <c r="C13" s="14"/>
      <c r="D13" s="14"/>
      <c r="E13" s="14"/>
      <c r="F13" s="14"/>
      <c r="G13" s="14"/>
      <c r="H13" s="14">
        <v>0.1</v>
      </c>
      <c r="I13" s="14"/>
      <c r="J13" s="14"/>
      <c r="K13" s="14"/>
      <c r="L13" s="14"/>
      <c r="M13" s="15">
        <v>4000000</v>
      </c>
      <c r="N13" s="15">
        <f t="shared" si="0"/>
        <v>400000</v>
      </c>
      <c r="O13" s="10"/>
      <c r="P13" s="10"/>
      <c r="Q13" s="10"/>
      <c r="R13" s="10"/>
      <c r="S13" s="10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</row>
    <row r="14" spans="1:63" s="28" customFormat="1" ht="18.75" x14ac:dyDescent="0.3">
      <c r="A14" s="43">
        <v>5</v>
      </c>
      <c r="B14" s="6" t="s">
        <v>64</v>
      </c>
      <c r="C14" s="14">
        <v>0.1</v>
      </c>
      <c r="D14" s="14"/>
      <c r="E14" s="14"/>
      <c r="F14" s="14"/>
      <c r="G14" s="14"/>
      <c r="H14" s="14"/>
      <c r="I14" s="14"/>
      <c r="J14" s="14"/>
      <c r="K14" s="14"/>
      <c r="L14" s="14"/>
      <c r="M14" s="5">
        <v>8000000</v>
      </c>
      <c r="N14" s="15">
        <f t="shared" si="0"/>
        <v>800000</v>
      </c>
      <c r="O14" s="10"/>
      <c r="P14" s="10"/>
      <c r="Q14" s="10"/>
      <c r="R14" s="10"/>
      <c r="S14" s="10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</row>
    <row r="15" spans="1:63" s="28" customFormat="1" ht="18.75" x14ac:dyDescent="0.3">
      <c r="A15" s="43">
        <v>6</v>
      </c>
      <c r="B15" s="6" t="s">
        <v>67</v>
      </c>
      <c r="C15" s="14"/>
      <c r="D15" s="14"/>
      <c r="E15" s="14"/>
      <c r="F15" s="14"/>
      <c r="G15" s="14"/>
      <c r="H15" s="14">
        <v>0.2</v>
      </c>
      <c r="I15" s="14"/>
      <c r="J15" s="14"/>
      <c r="K15" s="14"/>
      <c r="L15" s="14"/>
      <c r="M15" s="15">
        <v>4000000</v>
      </c>
      <c r="N15" s="15">
        <f t="shared" si="0"/>
        <v>800000</v>
      </c>
      <c r="O15" s="10"/>
      <c r="P15" s="10"/>
      <c r="Q15" s="10"/>
      <c r="R15" s="10"/>
      <c r="S15" s="10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</row>
    <row r="16" spans="1:63" s="25" customFormat="1" ht="18.75" x14ac:dyDescent="0.3">
      <c r="A16" s="43">
        <v>7</v>
      </c>
      <c r="B16" s="6" t="s">
        <v>60</v>
      </c>
      <c r="C16" s="14"/>
      <c r="D16" s="14"/>
      <c r="E16" s="14"/>
      <c r="F16" s="14"/>
      <c r="G16" s="14"/>
      <c r="H16" s="14">
        <v>0.3</v>
      </c>
      <c r="I16" s="14"/>
      <c r="J16" s="14"/>
      <c r="K16" s="14"/>
      <c r="L16" s="14"/>
      <c r="M16" s="15">
        <v>4000000</v>
      </c>
      <c r="N16" s="15">
        <f t="shared" si="0"/>
        <v>1200000</v>
      </c>
      <c r="O16" s="10"/>
      <c r="P16" s="10"/>
      <c r="Q16" s="10"/>
      <c r="R16" s="10"/>
      <c r="S16" s="10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</row>
    <row r="17" spans="1:63" s="28" customFormat="1" ht="18.75" x14ac:dyDescent="0.25">
      <c r="A17" s="43">
        <v>8</v>
      </c>
      <c r="B17" s="33" t="s">
        <v>79</v>
      </c>
      <c r="C17" s="14">
        <v>0.2</v>
      </c>
      <c r="D17" s="14"/>
      <c r="E17" s="14"/>
      <c r="F17" s="14"/>
      <c r="G17" s="14"/>
      <c r="H17" s="14"/>
      <c r="I17" s="14"/>
      <c r="J17" s="14"/>
      <c r="K17" s="14"/>
      <c r="L17" s="14"/>
      <c r="M17" s="5">
        <v>8000000</v>
      </c>
      <c r="N17" s="15">
        <f t="shared" si="0"/>
        <v>1600000</v>
      </c>
      <c r="O17" s="10"/>
      <c r="P17" s="10"/>
      <c r="Q17" s="10"/>
      <c r="R17" s="10"/>
      <c r="S17" s="10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</row>
    <row r="18" spans="1:63" x14ac:dyDescent="0.25">
      <c r="A18" s="45"/>
      <c r="B18" s="39" t="s">
        <v>85</v>
      </c>
      <c r="C18" s="89">
        <f t="shared" ref="C18:L18" si="1">SUM(C8:C17)</f>
        <v>0.30000000000000004</v>
      </c>
      <c r="D18" s="89">
        <f t="shared" si="1"/>
        <v>0.2</v>
      </c>
      <c r="E18" s="89">
        <f t="shared" si="1"/>
        <v>0</v>
      </c>
      <c r="F18" s="89">
        <f t="shared" si="1"/>
        <v>0</v>
      </c>
      <c r="G18" s="89">
        <f t="shared" si="1"/>
        <v>0</v>
      </c>
      <c r="H18" s="89">
        <f>SUM(H8:H17)</f>
        <v>1</v>
      </c>
      <c r="I18" s="89">
        <f t="shared" si="1"/>
        <v>0</v>
      </c>
      <c r="J18" s="89">
        <f t="shared" si="1"/>
        <v>0</v>
      </c>
      <c r="K18" s="89">
        <f t="shared" si="1"/>
        <v>0</v>
      </c>
      <c r="L18" s="89">
        <f t="shared" si="1"/>
        <v>0</v>
      </c>
      <c r="M18" s="89"/>
      <c r="N18" s="40">
        <f>SUM(N8:N17)</f>
        <v>9400000</v>
      </c>
    </row>
    <row r="19" spans="1:63" x14ac:dyDescent="0.25">
      <c r="A19" s="45"/>
      <c r="B19" s="39" t="s">
        <v>87</v>
      </c>
      <c r="C19" s="90">
        <f>C18+D18+H18+I18</f>
        <v>1.5</v>
      </c>
      <c r="D19" s="91"/>
      <c r="E19" s="91"/>
      <c r="F19" s="91"/>
      <c r="G19" s="91"/>
      <c r="H19" s="91"/>
      <c r="I19" s="91"/>
      <c r="J19" s="91"/>
      <c r="K19" s="91"/>
      <c r="L19" s="91"/>
      <c r="M19" s="92"/>
      <c r="N19" s="40"/>
    </row>
    <row r="20" spans="1:63" x14ac:dyDescent="0.25">
      <c r="C20" s="41"/>
      <c r="D20" s="38"/>
      <c r="H20" s="38"/>
      <c r="I20" s="38"/>
      <c r="N20" s="41"/>
    </row>
    <row r="21" spans="1:63" x14ac:dyDescent="0.25">
      <c r="H21" t="s">
        <v>88</v>
      </c>
    </row>
    <row r="22" spans="1:63" x14ac:dyDescent="0.25">
      <c r="N22" s="38"/>
    </row>
    <row r="23" spans="1:63" x14ac:dyDescent="0.25">
      <c r="N23" s="41"/>
    </row>
    <row r="24" spans="1:63" x14ac:dyDescent="0.25">
      <c r="N24" s="38"/>
    </row>
    <row r="25" spans="1:63" x14ac:dyDescent="0.25">
      <c r="N25" s="38"/>
    </row>
    <row r="26" spans="1:63" x14ac:dyDescent="0.25">
      <c r="N26" s="41"/>
    </row>
  </sheetData>
  <mergeCells count="11">
    <mergeCell ref="C19:M19"/>
    <mergeCell ref="A2:N2"/>
    <mergeCell ref="A4:A5"/>
    <mergeCell ref="B4:B5"/>
    <mergeCell ref="C4:G4"/>
    <mergeCell ref="H4:L4"/>
    <mergeCell ref="M4:M5"/>
    <mergeCell ref="N4:N5"/>
    <mergeCell ref="F5:G5"/>
    <mergeCell ref="K5:L5"/>
    <mergeCell ref="A3:N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51"/>
  <sheetViews>
    <sheetView zoomScale="85" zoomScaleNormal="85" workbookViewId="0">
      <pane xSplit="2" ySplit="5" topLeftCell="C32" activePane="bottomRight" state="frozen"/>
      <selection pane="topRight" activeCell="C1" sqref="C1"/>
      <selection pane="bottomLeft" activeCell="A6" sqref="A6"/>
      <selection pane="bottomRight" activeCell="D39" sqref="C39:H40"/>
    </sheetView>
  </sheetViews>
  <sheetFormatPr defaultRowHeight="18.75" x14ac:dyDescent="0.3"/>
  <cols>
    <col min="1" max="1" width="6" style="4" customWidth="1"/>
    <col min="2" max="2" width="20.125" style="4" customWidth="1"/>
    <col min="3" max="3" width="8.875" style="4" customWidth="1"/>
    <col min="4" max="4" width="9.75" style="4" customWidth="1"/>
    <col min="5" max="5" width="10.125" style="4" customWidth="1"/>
    <col min="6" max="6" width="10.5" style="4" customWidth="1"/>
    <col min="7" max="7" width="10.875" style="4" customWidth="1"/>
    <col min="8" max="8" width="9.125" style="4" customWidth="1"/>
    <col min="9" max="9" width="15.75" style="4" customWidth="1"/>
    <col min="10" max="10" width="14.125" style="27" customWidth="1"/>
    <col min="11" max="11" width="21" style="23" customWidth="1"/>
    <col min="12" max="12" width="14.25" style="23" bestFit="1" customWidth="1"/>
    <col min="13" max="78" width="9" style="23"/>
    <col min="79" max="16384" width="9" style="4"/>
  </cols>
  <sheetData>
    <row r="1" spans="1:78" x14ac:dyDescent="0.3">
      <c r="A1" s="77" t="s">
        <v>95</v>
      </c>
      <c r="B1" s="77"/>
      <c r="C1" s="77"/>
      <c r="D1" s="77"/>
      <c r="E1" s="77"/>
      <c r="F1" s="77"/>
      <c r="G1" s="77"/>
      <c r="H1" s="77"/>
      <c r="I1" s="77"/>
      <c r="J1" s="77"/>
    </row>
    <row r="2" spans="1:78" ht="21.75" customHeight="1" x14ac:dyDescent="0.3">
      <c r="A2" s="78" t="str">
        <f>'Lam Nghiep'!A3:N3</f>
        <v>(Kèm theo Thông báo  số 79/TB-UBND ngày 10/11/2025 của UBND xã Tân Kỳ)</v>
      </c>
      <c r="B2" s="78"/>
      <c r="C2" s="78"/>
      <c r="D2" s="78"/>
      <c r="E2" s="78"/>
      <c r="F2" s="78"/>
      <c r="G2" s="78"/>
      <c r="H2" s="78"/>
      <c r="I2" s="78"/>
      <c r="J2" s="78"/>
    </row>
    <row r="3" spans="1:78" ht="28.5" customHeight="1" x14ac:dyDescent="0.3">
      <c r="A3" s="75" t="s">
        <v>11</v>
      </c>
      <c r="B3" s="75" t="s">
        <v>33</v>
      </c>
      <c r="C3" s="75" t="s">
        <v>12</v>
      </c>
      <c r="D3" s="75"/>
      <c r="E3" s="75"/>
      <c r="F3" s="79" t="s">
        <v>13</v>
      </c>
      <c r="G3" s="79"/>
      <c r="H3" s="79"/>
      <c r="I3" s="75" t="s">
        <v>27</v>
      </c>
      <c r="J3" s="80" t="s">
        <v>28</v>
      </c>
    </row>
    <row r="4" spans="1:78" ht="15.75" customHeight="1" x14ac:dyDescent="0.3">
      <c r="A4" s="75"/>
      <c r="B4" s="75"/>
      <c r="C4" s="75" t="s">
        <v>14</v>
      </c>
      <c r="D4" s="75"/>
      <c r="E4" s="75"/>
      <c r="F4" s="75" t="s">
        <v>14</v>
      </c>
      <c r="G4" s="75"/>
      <c r="H4" s="75"/>
      <c r="I4" s="75"/>
      <c r="J4" s="80"/>
    </row>
    <row r="5" spans="1:78" ht="72.75" customHeight="1" x14ac:dyDescent="0.3">
      <c r="A5" s="75"/>
      <c r="B5" s="75"/>
      <c r="C5" s="21" t="s">
        <v>16</v>
      </c>
      <c r="D5" s="21" t="s">
        <v>17</v>
      </c>
      <c r="E5" s="21" t="s">
        <v>18</v>
      </c>
      <c r="F5" s="21" t="s">
        <v>22</v>
      </c>
      <c r="G5" s="21" t="s">
        <v>23</v>
      </c>
      <c r="H5" s="21" t="s">
        <v>24</v>
      </c>
      <c r="I5" s="75"/>
      <c r="J5" s="80"/>
    </row>
    <row r="6" spans="1:78" ht="20.25" customHeight="1" x14ac:dyDescent="0.3">
      <c r="A6" s="75"/>
      <c r="B6" s="75"/>
      <c r="C6" s="22" t="s">
        <v>6</v>
      </c>
      <c r="D6" s="22" t="s">
        <v>6</v>
      </c>
      <c r="E6" s="22" t="s">
        <v>6</v>
      </c>
      <c r="F6" s="22" t="s">
        <v>6</v>
      </c>
      <c r="G6" s="22" t="s">
        <v>6</v>
      </c>
      <c r="H6" s="22" t="s">
        <v>6</v>
      </c>
      <c r="I6" s="22" t="s">
        <v>29</v>
      </c>
      <c r="J6" s="36" t="s">
        <v>30</v>
      </c>
    </row>
    <row r="7" spans="1:78" s="59" customFormat="1" ht="14.25" customHeight="1" x14ac:dyDescent="0.3">
      <c r="A7" s="22"/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  <c r="H7" s="22">
        <v>7</v>
      </c>
      <c r="I7" s="22">
        <v>8</v>
      </c>
      <c r="J7" s="36">
        <v>9</v>
      </c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</row>
    <row r="8" spans="1:78" ht="23.25" customHeight="1" x14ac:dyDescent="0.3">
      <c r="A8" s="18"/>
      <c r="B8" s="18" t="s">
        <v>41</v>
      </c>
      <c r="C8" s="6"/>
      <c r="D8" s="6"/>
      <c r="E8" s="6"/>
      <c r="F8" s="6"/>
      <c r="G8" s="6"/>
      <c r="H8" s="6"/>
      <c r="I8" s="52"/>
      <c r="J8" s="8">
        <f t="shared" ref="J8:J38" si="0">(E8+H8)*I8</f>
        <v>0</v>
      </c>
    </row>
    <row r="9" spans="1:78" ht="23.25" customHeight="1" x14ac:dyDescent="0.3">
      <c r="A9" s="18"/>
      <c r="B9" s="69" t="s">
        <v>92</v>
      </c>
      <c r="C9" s="6"/>
      <c r="D9" s="6"/>
      <c r="E9" s="6"/>
      <c r="F9" s="6"/>
      <c r="G9" s="6"/>
      <c r="H9" s="6"/>
      <c r="I9" s="52"/>
      <c r="J9" s="8"/>
    </row>
    <row r="10" spans="1:78" ht="23.25" customHeight="1" x14ac:dyDescent="0.3">
      <c r="A10" s="6">
        <v>1</v>
      </c>
      <c r="B10" s="6" t="s">
        <v>42</v>
      </c>
      <c r="C10" s="6"/>
      <c r="D10" s="6"/>
      <c r="E10" s="6"/>
      <c r="F10" s="6"/>
      <c r="G10" s="6"/>
      <c r="H10" s="6">
        <v>7.0000000000000007E-2</v>
      </c>
      <c r="I10" s="19">
        <v>5000000</v>
      </c>
      <c r="J10" s="8">
        <f t="shared" si="0"/>
        <v>350000.00000000006</v>
      </c>
    </row>
    <row r="11" spans="1:78" ht="23.25" customHeight="1" x14ac:dyDescent="0.3">
      <c r="A11" s="6">
        <v>2</v>
      </c>
      <c r="B11" s="6" t="s">
        <v>43</v>
      </c>
      <c r="C11" s="6"/>
      <c r="D11" s="6"/>
      <c r="E11" s="6">
        <v>0.09</v>
      </c>
      <c r="F11" s="6"/>
      <c r="G11" s="6"/>
      <c r="H11" s="6"/>
      <c r="I11" s="5">
        <v>10000000</v>
      </c>
      <c r="J11" s="8">
        <f t="shared" si="0"/>
        <v>900000</v>
      </c>
    </row>
    <row r="12" spans="1:78" ht="23.25" customHeight="1" x14ac:dyDescent="0.3">
      <c r="A12" s="6">
        <v>3</v>
      </c>
      <c r="B12" s="6" t="s">
        <v>44</v>
      </c>
      <c r="C12" s="6"/>
      <c r="D12" s="6"/>
      <c r="E12" s="6"/>
      <c r="F12" s="6"/>
      <c r="G12" s="6"/>
      <c r="H12" s="6">
        <v>0.1</v>
      </c>
      <c r="I12" s="19">
        <v>5000000</v>
      </c>
      <c r="J12" s="8">
        <f t="shared" si="0"/>
        <v>500000</v>
      </c>
    </row>
    <row r="13" spans="1:78" ht="23.25" customHeight="1" x14ac:dyDescent="0.3">
      <c r="A13" s="6">
        <v>4</v>
      </c>
      <c r="B13" s="6" t="s">
        <v>45</v>
      </c>
      <c r="C13" s="6"/>
      <c r="D13" s="6"/>
      <c r="E13" s="6"/>
      <c r="F13" s="6"/>
      <c r="G13" s="6"/>
      <c r="H13" s="6">
        <v>0.1</v>
      </c>
      <c r="I13" s="19">
        <v>5000000</v>
      </c>
      <c r="J13" s="8">
        <f t="shared" si="0"/>
        <v>500000</v>
      </c>
    </row>
    <row r="14" spans="1:78" ht="23.25" customHeight="1" x14ac:dyDescent="0.3">
      <c r="A14" s="6">
        <v>5</v>
      </c>
      <c r="B14" s="7" t="s">
        <v>47</v>
      </c>
      <c r="C14" s="6"/>
      <c r="D14" s="6"/>
      <c r="E14" s="6"/>
      <c r="F14" s="6"/>
      <c r="G14" s="6"/>
      <c r="H14" s="6">
        <v>0.1</v>
      </c>
      <c r="I14" s="19">
        <v>5000000</v>
      </c>
      <c r="J14" s="8">
        <f t="shared" si="0"/>
        <v>500000</v>
      </c>
    </row>
    <row r="15" spans="1:78" ht="23.25" customHeight="1" x14ac:dyDescent="0.3">
      <c r="A15" s="6">
        <v>6</v>
      </c>
      <c r="B15" s="6" t="s">
        <v>36</v>
      </c>
      <c r="C15" s="6"/>
      <c r="D15" s="6"/>
      <c r="E15" s="6"/>
      <c r="F15" s="6"/>
      <c r="G15" s="6"/>
      <c r="H15" s="6">
        <v>0.28000000000000003</v>
      </c>
      <c r="I15" s="19">
        <v>5000000</v>
      </c>
      <c r="J15" s="8">
        <f t="shared" si="0"/>
        <v>1400000.0000000002</v>
      </c>
    </row>
    <row r="16" spans="1:78" ht="23.25" customHeight="1" x14ac:dyDescent="0.3">
      <c r="A16" s="6">
        <v>7</v>
      </c>
      <c r="B16" s="6" t="s">
        <v>48</v>
      </c>
      <c r="C16" s="6"/>
      <c r="D16" s="6"/>
      <c r="E16" s="6"/>
      <c r="F16" s="6"/>
      <c r="G16" s="6"/>
      <c r="H16" s="6">
        <v>0.15</v>
      </c>
      <c r="I16" s="19">
        <v>5000000</v>
      </c>
      <c r="J16" s="8">
        <f t="shared" si="0"/>
        <v>750000</v>
      </c>
    </row>
    <row r="17" spans="1:10" ht="23.25" customHeight="1" x14ac:dyDescent="0.3">
      <c r="A17" s="6">
        <v>8</v>
      </c>
      <c r="B17" s="6" t="s">
        <v>49</v>
      </c>
      <c r="C17" s="6"/>
      <c r="D17" s="6"/>
      <c r="E17" s="6"/>
      <c r="F17" s="6"/>
      <c r="G17" s="6"/>
      <c r="H17" s="6">
        <v>0.2</v>
      </c>
      <c r="I17" s="19">
        <v>5000000</v>
      </c>
      <c r="J17" s="8">
        <f t="shared" si="0"/>
        <v>1000000</v>
      </c>
    </row>
    <row r="18" spans="1:10" ht="23.25" customHeight="1" x14ac:dyDescent="0.3">
      <c r="A18" s="6">
        <v>9</v>
      </c>
      <c r="B18" s="6" t="s">
        <v>51</v>
      </c>
      <c r="C18" s="6"/>
      <c r="D18" s="6"/>
      <c r="E18" s="6">
        <v>0.2</v>
      </c>
      <c r="F18" s="6"/>
      <c r="G18" s="6"/>
      <c r="H18" s="6"/>
      <c r="I18" s="5">
        <v>10000000</v>
      </c>
      <c r="J18" s="8">
        <f t="shared" si="0"/>
        <v>2000000</v>
      </c>
    </row>
    <row r="19" spans="1:10" ht="23.25" customHeight="1" x14ac:dyDescent="0.3">
      <c r="A19" s="6">
        <v>10</v>
      </c>
      <c r="B19" s="6" t="s">
        <v>54</v>
      </c>
      <c r="C19" s="6"/>
      <c r="D19" s="6"/>
      <c r="E19" s="6"/>
      <c r="F19" s="6"/>
      <c r="G19" s="6"/>
      <c r="H19" s="6">
        <v>0.02</v>
      </c>
      <c r="I19" s="19">
        <v>5000000</v>
      </c>
      <c r="J19" s="8">
        <f t="shared" si="0"/>
        <v>100000</v>
      </c>
    </row>
    <row r="20" spans="1:10" ht="23.25" customHeight="1" x14ac:dyDescent="0.3">
      <c r="A20" s="6">
        <v>11</v>
      </c>
      <c r="B20" s="6" t="s">
        <v>55</v>
      </c>
      <c r="C20" s="6"/>
      <c r="D20" s="6"/>
      <c r="E20" s="6">
        <v>0.2</v>
      </c>
      <c r="F20" s="6"/>
      <c r="G20" s="6"/>
      <c r="H20" s="6"/>
      <c r="I20" s="5">
        <v>10000000</v>
      </c>
      <c r="J20" s="8">
        <f t="shared" si="0"/>
        <v>2000000</v>
      </c>
    </row>
    <row r="21" spans="1:10" ht="23.25" customHeight="1" x14ac:dyDescent="0.3">
      <c r="A21" s="6">
        <v>12</v>
      </c>
      <c r="B21" s="6" t="s">
        <v>61</v>
      </c>
      <c r="C21" s="6"/>
      <c r="D21" s="6"/>
      <c r="E21" s="6"/>
      <c r="F21" s="6"/>
      <c r="G21" s="6"/>
      <c r="H21" s="6">
        <v>0.15</v>
      </c>
      <c r="I21" s="19">
        <v>5000000</v>
      </c>
      <c r="J21" s="8">
        <f t="shared" si="0"/>
        <v>750000</v>
      </c>
    </row>
    <row r="22" spans="1:10" ht="23.25" customHeight="1" x14ac:dyDescent="0.3">
      <c r="A22" s="6">
        <v>13</v>
      </c>
      <c r="B22" s="6" t="s">
        <v>62</v>
      </c>
      <c r="C22" s="6"/>
      <c r="D22" s="6"/>
      <c r="E22" s="6">
        <v>0.2</v>
      </c>
      <c r="F22" s="6"/>
      <c r="G22" s="6"/>
      <c r="H22" s="6"/>
      <c r="I22" s="5">
        <v>10000000</v>
      </c>
      <c r="J22" s="8">
        <f t="shared" si="0"/>
        <v>2000000</v>
      </c>
    </row>
    <row r="23" spans="1:10" ht="23.25" customHeight="1" x14ac:dyDescent="0.3">
      <c r="A23" s="6">
        <v>14</v>
      </c>
      <c r="B23" s="6" t="s">
        <v>66</v>
      </c>
      <c r="C23" s="6"/>
      <c r="D23" s="6"/>
      <c r="E23" s="6"/>
      <c r="F23" s="6"/>
      <c r="G23" s="6"/>
      <c r="H23" s="6">
        <v>0.1</v>
      </c>
      <c r="I23" s="19">
        <v>5000000</v>
      </c>
      <c r="J23" s="8">
        <f t="shared" si="0"/>
        <v>500000</v>
      </c>
    </row>
    <row r="24" spans="1:10" ht="23.25" customHeight="1" x14ac:dyDescent="0.3">
      <c r="A24" s="6">
        <v>15</v>
      </c>
      <c r="B24" s="6" t="s">
        <v>68</v>
      </c>
      <c r="C24" s="6"/>
      <c r="D24" s="6"/>
      <c r="E24" s="6"/>
      <c r="F24" s="6"/>
      <c r="G24" s="6"/>
      <c r="H24" s="6">
        <v>0.18</v>
      </c>
      <c r="I24" s="19">
        <v>5000000</v>
      </c>
      <c r="J24" s="8">
        <f t="shared" si="0"/>
        <v>900000</v>
      </c>
    </row>
    <row r="25" spans="1:10" ht="23.25" customHeight="1" x14ac:dyDescent="0.3">
      <c r="A25" s="6">
        <v>16</v>
      </c>
      <c r="B25" s="6" t="s">
        <v>39</v>
      </c>
      <c r="C25" s="6"/>
      <c r="D25" s="6"/>
      <c r="E25" s="6"/>
      <c r="F25" s="6"/>
      <c r="G25" s="6"/>
      <c r="H25" s="6">
        <v>0.1</v>
      </c>
      <c r="I25" s="19">
        <v>5000000</v>
      </c>
      <c r="J25" s="8">
        <f t="shared" si="0"/>
        <v>500000</v>
      </c>
    </row>
    <row r="26" spans="1:10" ht="23.25" customHeight="1" x14ac:dyDescent="0.3">
      <c r="A26" s="6">
        <v>17</v>
      </c>
      <c r="B26" s="6" t="s">
        <v>69</v>
      </c>
      <c r="C26" s="6"/>
      <c r="D26" s="6"/>
      <c r="E26" s="6"/>
      <c r="F26" s="6"/>
      <c r="G26" s="6"/>
      <c r="H26" s="6">
        <v>0.08</v>
      </c>
      <c r="I26" s="19">
        <v>5000000</v>
      </c>
      <c r="J26" s="8">
        <f t="shared" si="0"/>
        <v>400000</v>
      </c>
    </row>
    <row r="27" spans="1:10" ht="23.25" customHeight="1" x14ac:dyDescent="0.3">
      <c r="A27" s="6">
        <v>18</v>
      </c>
      <c r="B27" s="6" t="s">
        <v>71</v>
      </c>
      <c r="C27" s="6"/>
      <c r="D27" s="6"/>
      <c r="E27" s="6"/>
      <c r="F27" s="24"/>
      <c r="G27" s="24"/>
      <c r="H27" s="6">
        <v>0.1</v>
      </c>
      <c r="I27" s="19">
        <v>5000000</v>
      </c>
      <c r="J27" s="8">
        <f t="shared" si="0"/>
        <v>500000</v>
      </c>
    </row>
    <row r="28" spans="1:10" ht="23.25" customHeight="1" x14ac:dyDescent="0.3">
      <c r="A28" s="6">
        <v>19</v>
      </c>
      <c r="B28" s="6" t="s">
        <v>74</v>
      </c>
      <c r="C28" s="6"/>
      <c r="D28" s="6"/>
      <c r="E28" s="6"/>
      <c r="F28" s="6"/>
      <c r="G28" s="6"/>
      <c r="H28" s="6">
        <v>0.1</v>
      </c>
      <c r="I28" s="19">
        <v>5000000</v>
      </c>
      <c r="J28" s="8">
        <f t="shared" si="0"/>
        <v>500000</v>
      </c>
    </row>
    <row r="29" spans="1:10" ht="23.25" customHeight="1" x14ac:dyDescent="0.3">
      <c r="A29" s="6">
        <v>20</v>
      </c>
      <c r="B29" s="6" t="s">
        <v>75</v>
      </c>
      <c r="C29" s="6"/>
      <c r="D29" s="6"/>
      <c r="E29" s="6"/>
      <c r="F29" s="6"/>
      <c r="G29" s="6"/>
      <c r="H29" s="6">
        <v>0.1</v>
      </c>
      <c r="I29" s="19">
        <v>5000000</v>
      </c>
      <c r="J29" s="8">
        <f t="shared" si="0"/>
        <v>500000</v>
      </c>
    </row>
    <row r="30" spans="1:10" ht="23.25" customHeight="1" x14ac:dyDescent="0.3">
      <c r="A30" s="6">
        <v>21</v>
      </c>
      <c r="B30" s="6" t="s">
        <v>76</v>
      </c>
      <c r="C30" s="6"/>
      <c r="D30" s="6"/>
      <c r="E30" s="6"/>
      <c r="F30" s="6"/>
      <c r="G30" s="6"/>
      <c r="H30" s="6">
        <f>0.0001*3000</f>
        <v>0.3</v>
      </c>
      <c r="I30" s="19">
        <v>5000000</v>
      </c>
      <c r="J30" s="8">
        <f t="shared" si="0"/>
        <v>1500000</v>
      </c>
    </row>
    <row r="31" spans="1:10" ht="23.25" customHeight="1" x14ac:dyDescent="0.3">
      <c r="A31" s="6">
        <v>22</v>
      </c>
      <c r="B31" s="6" t="s">
        <v>60</v>
      </c>
      <c r="C31" s="6"/>
      <c r="D31" s="6"/>
      <c r="E31" s="6"/>
      <c r="F31" s="6"/>
      <c r="G31" s="6"/>
      <c r="H31" s="6">
        <v>0.3</v>
      </c>
      <c r="I31" s="19">
        <v>5000000</v>
      </c>
      <c r="J31" s="8">
        <f t="shared" si="0"/>
        <v>1500000</v>
      </c>
    </row>
    <row r="32" spans="1:10" ht="23.25" customHeight="1" x14ac:dyDescent="0.3">
      <c r="A32" s="6">
        <v>23</v>
      </c>
      <c r="B32" s="6" t="s">
        <v>77</v>
      </c>
      <c r="C32" s="6"/>
      <c r="D32" s="6"/>
      <c r="E32" s="6"/>
      <c r="F32" s="6"/>
      <c r="G32" s="6"/>
      <c r="H32" s="6">
        <v>0.15</v>
      </c>
      <c r="I32" s="19">
        <v>5000000</v>
      </c>
      <c r="J32" s="8">
        <f t="shared" si="0"/>
        <v>750000</v>
      </c>
    </row>
    <row r="33" spans="1:78" ht="23.25" customHeight="1" x14ac:dyDescent="0.3">
      <c r="A33" s="6">
        <v>24</v>
      </c>
      <c r="B33" s="6" t="s">
        <v>78</v>
      </c>
      <c r="C33" s="6"/>
      <c r="D33" s="6"/>
      <c r="E33" s="6"/>
      <c r="F33" s="6"/>
      <c r="G33" s="6"/>
      <c r="H33" s="6">
        <v>0.11</v>
      </c>
      <c r="I33" s="19">
        <v>5000000</v>
      </c>
      <c r="J33" s="8">
        <f t="shared" si="0"/>
        <v>550000</v>
      </c>
    </row>
    <row r="34" spans="1:78" ht="23.25" customHeight="1" x14ac:dyDescent="0.3">
      <c r="A34" s="6">
        <v>25</v>
      </c>
      <c r="B34" s="6" t="s">
        <v>80</v>
      </c>
      <c r="C34" s="6"/>
      <c r="D34" s="6"/>
      <c r="E34" s="6">
        <v>0.14000000000000001</v>
      </c>
      <c r="F34" s="6"/>
      <c r="G34" s="6"/>
      <c r="H34" s="6"/>
      <c r="I34" s="5">
        <v>10000000</v>
      </c>
      <c r="J34" s="8">
        <f t="shared" si="0"/>
        <v>1400000.0000000002</v>
      </c>
    </row>
    <row r="35" spans="1:78" ht="23.25" customHeight="1" x14ac:dyDescent="0.3">
      <c r="A35" s="6">
        <v>26</v>
      </c>
      <c r="B35" s="6" t="s">
        <v>81</v>
      </c>
      <c r="C35" s="6"/>
      <c r="D35" s="6"/>
      <c r="E35" s="6">
        <v>7.0000000000000007E-2</v>
      </c>
      <c r="F35" s="6"/>
      <c r="G35" s="6"/>
      <c r="H35" s="6"/>
      <c r="I35" s="5">
        <v>10000000</v>
      </c>
      <c r="J35" s="8">
        <f t="shared" si="0"/>
        <v>700000.00000000012</v>
      </c>
    </row>
    <row r="36" spans="1:78" ht="23.25" customHeight="1" x14ac:dyDescent="0.3">
      <c r="A36" s="6">
        <v>27</v>
      </c>
      <c r="B36" s="6" t="s">
        <v>82</v>
      </c>
      <c r="C36" s="6"/>
      <c r="D36" s="6"/>
      <c r="E36" s="6"/>
      <c r="F36" s="6"/>
      <c r="G36" s="24"/>
      <c r="H36" s="6">
        <v>0.1</v>
      </c>
      <c r="I36" s="19">
        <v>5000000</v>
      </c>
      <c r="J36" s="8">
        <f t="shared" si="0"/>
        <v>500000</v>
      </c>
    </row>
    <row r="37" spans="1:78" ht="23.25" customHeight="1" x14ac:dyDescent="0.3">
      <c r="A37" s="6">
        <v>28</v>
      </c>
      <c r="B37" s="6" t="s">
        <v>40</v>
      </c>
      <c r="C37" s="6"/>
      <c r="D37" s="6"/>
      <c r="E37" s="6"/>
      <c r="F37" s="6"/>
      <c r="G37" s="6"/>
      <c r="H37" s="6">
        <v>0.1</v>
      </c>
      <c r="I37" s="19">
        <v>5000000</v>
      </c>
      <c r="J37" s="8">
        <f t="shared" si="0"/>
        <v>500000</v>
      </c>
    </row>
    <row r="38" spans="1:78" ht="23.25" customHeight="1" x14ac:dyDescent="0.3">
      <c r="A38" s="6">
        <v>29</v>
      </c>
      <c r="B38" s="6" t="s">
        <v>83</v>
      </c>
      <c r="C38" s="6"/>
      <c r="D38" s="6"/>
      <c r="E38" s="6"/>
      <c r="F38" s="6"/>
      <c r="G38" s="6"/>
      <c r="H38" s="6">
        <v>0.15</v>
      </c>
      <c r="I38" s="19">
        <v>5000000</v>
      </c>
      <c r="J38" s="8">
        <f t="shared" si="0"/>
        <v>750000</v>
      </c>
    </row>
    <row r="39" spans="1:78" s="56" customFormat="1" x14ac:dyDescent="0.3">
      <c r="A39" s="54"/>
      <c r="B39" s="54" t="s">
        <v>85</v>
      </c>
      <c r="C39" s="85"/>
      <c r="D39" s="85"/>
      <c r="E39" s="85">
        <f>SUM(E8:E38)</f>
        <v>0.90000000000000013</v>
      </c>
      <c r="F39" s="85">
        <f>SUM(F8:F38)</f>
        <v>0</v>
      </c>
      <c r="G39" s="85">
        <f>SUM(G8:G38)</f>
        <v>0</v>
      </c>
      <c r="H39" s="85">
        <f>SUM(H8:H38)</f>
        <v>3.14</v>
      </c>
      <c r="I39" s="57"/>
      <c r="J39" s="57">
        <f>SUM(J8:J38)</f>
        <v>24700000</v>
      </c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</row>
    <row r="40" spans="1:78" x14ac:dyDescent="0.3">
      <c r="A40" s="18"/>
      <c r="B40" s="18" t="s">
        <v>89</v>
      </c>
      <c r="C40" s="86">
        <f>E39+H39</f>
        <v>4.04</v>
      </c>
      <c r="D40" s="87"/>
      <c r="E40" s="87"/>
      <c r="F40" s="87"/>
      <c r="G40" s="87"/>
      <c r="H40" s="88"/>
      <c r="I40" s="18"/>
      <c r="J40" s="53"/>
    </row>
    <row r="43" spans="1:78" x14ac:dyDescent="0.3">
      <c r="E43" s="27"/>
    </row>
    <row r="49" spans="10:10" x14ac:dyDescent="0.3">
      <c r="J49" s="27" t="e">
        <f>E39*#REF!</f>
        <v>#REF!</v>
      </c>
    </row>
    <row r="50" spans="10:10" x14ac:dyDescent="0.3">
      <c r="J50" s="27" t="e">
        <f>H39*#REF!</f>
        <v>#REF!</v>
      </c>
    </row>
    <row r="51" spans="10:10" x14ac:dyDescent="0.3">
      <c r="J51" s="27" t="e">
        <f>J49+J50+'Hang nam'!J22</f>
        <v>#REF!</v>
      </c>
    </row>
  </sheetData>
  <mergeCells count="11">
    <mergeCell ref="C40:H40"/>
    <mergeCell ref="A1:J1"/>
    <mergeCell ref="A2:J2"/>
    <mergeCell ref="F4:H4"/>
    <mergeCell ref="C3:E3"/>
    <mergeCell ref="F3:H3"/>
    <mergeCell ref="C4:E4"/>
    <mergeCell ref="I3:I5"/>
    <mergeCell ref="J3:J5"/>
    <mergeCell ref="B3:B6"/>
    <mergeCell ref="A3:A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2"/>
  <sheetViews>
    <sheetView topLeftCell="A8" zoomScale="77" zoomScaleNormal="77" workbookViewId="0">
      <selection activeCell="C22" sqref="C22:H23"/>
    </sheetView>
  </sheetViews>
  <sheetFormatPr defaultRowHeight="18.75" x14ac:dyDescent="0.3"/>
  <cols>
    <col min="1" max="1" width="4.625" style="4" customWidth="1"/>
    <col min="2" max="2" width="28.625" style="4" customWidth="1"/>
    <col min="3" max="3" width="20" style="4" customWidth="1"/>
    <col min="4" max="5" width="16.875" style="4" customWidth="1"/>
    <col min="6" max="6" width="17.875" style="4" customWidth="1"/>
    <col min="7" max="7" width="19.125" style="4" customWidth="1"/>
    <col min="8" max="8" width="15.5" style="4" customWidth="1"/>
    <col min="9" max="9" width="19.625" style="27" customWidth="1"/>
    <col min="10" max="10" width="16.25" style="4" bestFit="1" customWidth="1"/>
    <col min="11" max="11" width="9" style="4"/>
    <col min="12" max="12" width="17.5" style="4" bestFit="1" customWidth="1"/>
    <col min="13" max="13" width="12" style="4" bestFit="1" customWidth="1"/>
    <col min="14" max="14" width="13.125" style="4" customWidth="1"/>
    <col min="15" max="15" width="13.5" style="4" customWidth="1"/>
    <col min="16" max="48" width="9" style="4"/>
    <col min="49" max="16384" width="9" style="2"/>
  </cols>
  <sheetData>
    <row r="1" spans="1:48" x14ac:dyDescent="0.3">
      <c r="A1" s="77" t="s">
        <v>96</v>
      </c>
      <c r="B1" s="77"/>
      <c r="C1" s="77"/>
      <c r="D1" s="77"/>
      <c r="E1" s="77"/>
      <c r="F1" s="77"/>
      <c r="G1" s="77"/>
      <c r="H1" s="77"/>
      <c r="I1" s="77"/>
      <c r="J1" s="77"/>
    </row>
    <row r="2" spans="1:48" ht="21" customHeight="1" x14ac:dyDescent="0.3">
      <c r="A2" s="81" t="str">
        <f>Lua!A2</f>
        <v>(Kèm theo Thông báo  số 79/TB-UBND ngày 10/11/2025 của UBND xã Tân Kỳ)</v>
      </c>
      <c r="B2" s="81"/>
      <c r="C2" s="81"/>
      <c r="D2" s="81"/>
      <c r="E2" s="81"/>
      <c r="F2" s="81"/>
      <c r="G2" s="81"/>
      <c r="H2" s="81"/>
      <c r="I2" s="81"/>
      <c r="J2" s="81"/>
    </row>
    <row r="3" spans="1:48" ht="19.5" customHeight="1" x14ac:dyDescent="0.3">
      <c r="A3" s="75" t="s">
        <v>11</v>
      </c>
      <c r="B3" s="75" t="s">
        <v>37</v>
      </c>
      <c r="C3" s="75" t="s">
        <v>12</v>
      </c>
      <c r="D3" s="75"/>
      <c r="E3" s="75"/>
      <c r="F3" s="75" t="s">
        <v>13</v>
      </c>
      <c r="G3" s="75"/>
      <c r="H3" s="75"/>
      <c r="I3" s="80" t="s">
        <v>31</v>
      </c>
      <c r="J3" s="75" t="s">
        <v>28</v>
      </c>
      <c r="K3" s="13"/>
      <c r="L3" s="13"/>
      <c r="M3" s="13"/>
      <c r="N3" s="13"/>
      <c r="O3" s="13"/>
    </row>
    <row r="4" spans="1:48" ht="15.75" customHeight="1" x14ac:dyDescent="0.3">
      <c r="A4" s="75"/>
      <c r="B4" s="75"/>
      <c r="C4" s="75" t="s">
        <v>15</v>
      </c>
      <c r="D4" s="75"/>
      <c r="E4" s="75"/>
      <c r="F4" s="75" t="s">
        <v>15</v>
      </c>
      <c r="G4" s="75"/>
      <c r="H4" s="75"/>
      <c r="I4" s="80"/>
      <c r="J4" s="75"/>
      <c r="K4" s="13"/>
      <c r="L4" s="13"/>
      <c r="M4" s="13"/>
      <c r="N4" s="13"/>
      <c r="O4" s="13"/>
    </row>
    <row r="5" spans="1:48" ht="79.5" customHeight="1" x14ac:dyDescent="0.3">
      <c r="A5" s="75"/>
      <c r="B5" s="75"/>
      <c r="C5" s="21" t="s">
        <v>19</v>
      </c>
      <c r="D5" s="21" t="s">
        <v>20</v>
      </c>
      <c r="E5" s="21" t="s">
        <v>21</v>
      </c>
      <c r="F5" s="21" t="s">
        <v>19</v>
      </c>
      <c r="G5" s="21" t="s">
        <v>25</v>
      </c>
      <c r="H5" s="21" t="s">
        <v>26</v>
      </c>
      <c r="I5" s="80"/>
      <c r="J5" s="75"/>
      <c r="K5" s="13"/>
      <c r="L5" s="13"/>
      <c r="M5" s="13"/>
      <c r="N5" s="13"/>
      <c r="O5" s="13"/>
    </row>
    <row r="6" spans="1:48" s="63" customFormat="1" ht="19.5" customHeight="1" x14ac:dyDescent="0.3">
      <c r="A6" s="22"/>
      <c r="B6" s="22"/>
      <c r="C6" s="22" t="s">
        <v>6</v>
      </c>
      <c r="D6" s="22" t="s">
        <v>6</v>
      </c>
      <c r="E6" s="22" t="s">
        <v>6</v>
      </c>
      <c r="F6" s="22" t="s">
        <v>6</v>
      </c>
      <c r="G6" s="22" t="s">
        <v>6</v>
      </c>
      <c r="H6" s="22" t="s">
        <v>6</v>
      </c>
      <c r="I6" s="36" t="s">
        <v>34</v>
      </c>
      <c r="J6" s="22" t="s">
        <v>35</v>
      </c>
      <c r="K6" s="62"/>
      <c r="L6" s="62"/>
      <c r="M6" s="62"/>
      <c r="N6" s="62"/>
      <c r="O6" s="62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</row>
    <row r="7" spans="1:48" ht="14.25" customHeight="1" x14ac:dyDescent="0.3">
      <c r="A7" s="14"/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  <c r="H7" s="22">
        <v>7</v>
      </c>
      <c r="I7" s="36">
        <v>8</v>
      </c>
      <c r="J7" s="22">
        <v>9</v>
      </c>
      <c r="K7" s="13"/>
      <c r="L7" s="13"/>
      <c r="M7" s="13"/>
      <c r="N7" s="13"/>
      <c r="O7" s="13"/>
    </row>
    <row r="8" spans="1:48" x14ac:dyDescent="0.3">
      <c r="A8" s="50"/>
      <c r="B8" s="60" t="s">
        <v>41</v>
      </c>
      <c r="C8" s="6"/>
      <c r="D8" s="6"/>
      <c r="E8" s="6"/>
      <c r="F8" s="6"/>
      <c r="G8" s="6"/>
      <c r="H8" s="6"/>
      <c r="I8" s="8"/>
      <c r="J8" s="8">
        <f t="shared" ref="J8:J21" si="0">(C8+D8+E8+F8+G8+H8)*I8</f>
        <v>0</v>
      </c>
    </row>
    <row r="9" spans="1:48" x14ac:dyDescent="0.3">
      <c r="A9" s="50"/>
      <c r="B9" s="70" t="s">
        <v>92</v>
      </c>
      <c r="C9" s="6"/>
      <c r="D9" s="6"/>
      <c r="E9" s="6"/>
      <c r="F9" s="6"/>
      <c r="G9" s="6"/>
      <c r="H9" s="6"/>
      <c r="I9" s="8"/>
      <c r="J9" s="8"/>
    </row>
    <row r="10" spans="1:48" s="3" customFormat="1" x14ac:dyDescent="0.3">
      <c r="A10" s="50">
        <v>1</v>
      </c>
      <c r="B10" s="61" t="s">
        <v>46</v>
      </c>
      <c r="C10" s="6"/>
      <c r="D10" s="6"/>
      <c r="E10" s="6">
        <v>0.2</v>
      </c>
      <c r="F10" s="6"/>
      <c r="G10" s="6"/>
      <c r="H10" s="6"/>
      <c r="I10" s="19">
        <v>15000000</v>
      </c>
      <c r="J10" s="8">
        <f t="shared" si="0"/>
        <v>3000000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 spans="1:48" s="3" customFormat="1" x14ac:dyDescent="0.3">
      <c r="A11" s="50">
        <v>2</v>
      </c>
      <c r="B11" s="61" t="s">
        <v>36</v>
      </c>
      <c r="C11" s="6"/>
      <c r="D11" s="6"/>
      <c r="E11" s="6"/>
      <c r="F11" s="6"/>
      <c r="G11" s="6">
        <v>0.15</v>
      </c>
      <c r="H11" s="6"/>
      <c r="I11" s="5">
        <v>5000000</v>
      </c>
      <c r="J11" s="8">
        <f t="shared" si="0"/>
        <v>750000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</row>
    <row r="12" spans="1:48" s="3" customFormat="1" x14ac:dyDescent="0.3">
      <c r="A12" s="50">
        <v>3</v>
      </c>
      <c r="B12" s="61" t="s">
        <v>48</v>
      </c>
      <c r="C12" s="6"/>
      <c r="D12" s="6"/>
      <c r="E12" s="6"/>
      <c r="F12" s="6"/>
      <c r="G12" s="6"/>
      <c r="H12" s="6">
        <v>0.08</v>
      </c>
      <c r="I12" s="8">
        <v>7500000</v>
      </c>
      <c r="J12" s="8">
        <f t="shared" si="0"/>
        <v>600000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</row>
    <row r="13" spans="1:48" s="3" customFormat="1" ht="24.75" customHeight="1" x14ac:dyDescent="0.3">
      <c r="A13" s="50">
        <v>4</v>
      </c>
      <c r="B13" s="61" t="s">
        <v>53</v>
      </c>
      <c r="C13" s="6"/>
      <c r="D13" s="6"/>
      <c r="E13" s="6">
        <v>0.3</v>
      </c>
      <c r="F13" s="6"/>
      <c r="G13" s="6"/>
      <c r="H13" s="6"/>
      <c r="I13" s="19">
        <v>15000000</v>
      </c>
      <c r="J13" s="8">
        <f t="shared" si="0"/>
        <v>4500000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</row>
    <row r="14" spans="1:48" s="4" customFormat="1" x14ac:dyDescent="0.3">
      <c r="A14" s="50">
        <v>5</v>
      </c>
      <c r="B14" s="33" t="s">
        <v>57</v>
      </c>
      <c r="C14" s="6"/>
      <c r="D14" s="6"/>
      <c r="E14" s="6">
        <v>0.1</v>
      </c>
      <c r="F14" s="6"/>
      <c r="G14" s="6"/>
      <c r="H14" s="6"/>
      <c r="I14" s="19">
        <v>15000000</v>
      </c>
      <c r="J14" s="8">
        <f t="shared" si="0"/>
        <v>1500000</v>
      </c>
    </row>
    <row r="15" spans="1:48" s="3" customFormat="1" x14ac:dyDescent="0.3">
      <c r="A15" s="50">
        <v>6</v>
      </c>
      <c r="B15" s="61" t="s">
        <v>59</v>
      </c>
      <c r="C15" s="6"/>
      <c r="D15" s="6">
        <v>0.2</v>
      </c>
      <c r="E15" s="6"/>
      <c r="F15" s="6"/>
      <c r="G15" s="6"/>
      <c r="H15" s="6"/>
      <c r="I15" s="5">
        <v>10000000</v>
      </c>
      <c r="J15" s="8">
        <f t="shared" si="0"/>
        <v>2000000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</row>
    <row r="16" spans="1:48" s="3" customFormat="1" x14ac:dyDescent="0.3">
      <c r="A16" s="50">
        <v>7</v>
      </c>
      <c r="B16" s="61" t="s">
        <v>67</v>
      </c>
      <c r="C16" s="6"/>
      <c r="D16" s="6">
        <v>0.1</v>
      </c>
      <c r="E16" s="6"/>
      <c r="F16" s="6"/>
      <c r="G16" s="6"/>
      <c r="H16" s="6"/>
      <c r="I16" s="5">
        <v>10000000</v>
      </c>
      <c r="J16" s="8">
        <f t="shared" si="0"/>
        <v>1000000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</row>
    <row r="17" spans="1:48" s="3" customFormat="1" x14ac:dyDescent="0.3">
      <c r="A17" s="50">
        <v>8</v>
      </c>
      <c r="B17" s="61" t="s">
        <v>39</v>
      </c>
      <c r="C17" s="6"/>
      <c r="D17" s="6"/>
      <c r="E17" s="6">
        <v>0.14000000000000001</v>
      </c>
      <c r="F17" s="6"/>
      <c r="G17" s="6"/>
      <c r="H17" s="6"/>
      <c r="I17" s="19">
        <v>15000000</v>
      </c>
      <c r="J17" s="8">
        <f t="shared" si="0"/>
        <v>2100000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</row>
    <row r="18" spans="1:48" s="3" customFormat="1" x14ac:dyDescent="0.3">
      <c r="A18" s="50">
        <v>9</v>
      </c>
      <c r="B18" s="61" t="s">
        <v>70</v>
      </c>
      <c r="C18" s="6"/>
      <c r="D18" s="6"/>
      <c r="E18" s="6">
        <v>0.1</v>
      </c>
      <c r="F18" s="6"/>
      <c r="G18" s="6"/>
      <c r="H18" s="6"/>
      <c r="I18" s="19">
        <v>15000000</v>
      </c>
      <c r="J18" s="8">
        <f t="shared" si="0"/>
        <v>1500000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 spans="1:48" s="3" customFormat="1" x14ac:dyDescent="0.3">
      <c r="A19" s="50">
        <v>10</v>
      </c>
      <c r="B19" s="61" t="s">
        <v>73</v>
      </c>
      <c r="C19" s="6"/>
      <c r="D19" s="6">
        <v>0.1</v>
      </c>
      <c r="E19" s="6"/>
      <c r="F19" s="6"/>
      <c r="G19" s="6"/>
      <c r="H19" s="6"/>
      <c r="I19" s="5">
        <v>10000000</v>
      </c>
      <c r="J19" s="8">
        <f t="shared" si="0"/>
        <v>1000000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48" s="3" customFormat="1" x14ac:dyDescent="0.3">
      <c r="A20" s="50">
        <v>11</v>
      </c>
      <c r="B20" s="61" t="s">
        <v>75</v>
      </c>
      <c r="C20" s="6"/>
      <c r="D20" s="6"/>
      <c r="E20" s="6"/>
      <c r="F20" s="6"/>
      <c r="G20" s="6"/>
      <c r="H20" s="6">
        <v>0.1</v>
      </c>
      <c r="I20" s="8">
        <v>7500000</v>
      </c>
      <c r="J20" s="8">
        <f t="shared" si="0"/>
        <v>750000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48" s="3" customFormat="1" x14ac:dyDescent="0.3">
      <c r="A21" s="50">
        <v>12</v>
      </c>
      <c r="B21" s="33" t="s">
        <v>79</v>
      </c>
      <c r="C21" s="6"/>
      <c r="D21" s="6"/>
      <c r="E21" s="6">
        <v>0.05</v>
      </c>
      <c r="F21" s="6"/>
      <c r="G21" s="6"/>
      <c r="H21" s="6"/>
      <c r="I21" s="19">
        <v>15000000</v>
      </c>
      <c r="J21" s="8">
        <f t="shared" si="0"/>
        <v>750000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48" s="20" customFormat="1" x14ac:dyDescent="0.3">
      <c r="A22" s="18"/>
      <c r="B22" s="18" t="s">
        <v>85</v>
      </c>
      <c r="C22" s="83">
        <f t="shared" ref="C22:H22" si="1">SUM(C8:C21)</f>
        <v>0</v>
      </c>
      <c r="D22" s="83">
        <f t="shared" si="1"/>
        <v>0.4</v>
      </c>
      <c r="E22" s="83">
        <f t="shared" si="1"/>
        <v>0.89</v>
      </c>
      <c r="F22" s="83">
        <f t="shared" si="1"/>
        <v>0</v>
      </c>
      <c r="G22" s="83">
        <f t="shared" si="1"/>
        <v>0.15</v>
      </c>
      <c r="H22" s="83">
        <f t="shared" si="1"/>
        <v>0.18</v>
      </c>
      <c r="I22" s="53"/>
      <c r="J22" s="53">
        <f>SUM(J8:J21)</f>
        <v>19450000</v>
      </c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</row>
    <row r="23" spans="1:48" s="20" customFormat="1" x14ac:dyDescent="0.3">
      <c r="A23" s="18"/>
      <c r="B23" s="18" t="s">
        <v>90</v>
      </c>
      <c r="C23" s="84">
        <f>C22+D22+E22+F22+G22+H22</f>
        <v>1.6199999999999999</v>
      </c>
      <c r="D23" s="84"/>
      <c r="E23" s="84"/>
      <c r="F23" s="84"/>
      <c r="G23" s="84"/>
      <c r="H23" s="84"/>
      <c r="I23" s="53"/>
      <c r="J23" s="18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</row>
    <row r="25" spans="1:48" x14ac:dyDescent="0.3">
      <c r="J25" s="27"/>
    </row>
    <row r="26" spans="1:48" x14ac:dyDescent="0.3">
      <c r="J26" s="27"/>
    </row>
    <row r="27" spans="1:48" x14ac:dyDescent="0.3">
      <c r="J27" s="27"/>
    </row>
    <row r="28" spans="1:48" x14ac:dyDescent="0.3">
      <c r="J28" s="27"/>
    </row>
    <row r="29" spans="1:48" x14ac:dyDescent="0.3">
      <c r="J29" s="27"/>
    </row>
    <row r="37" spans="10:10" x14ac:dyDescent="0.3">
      <c r="J37" s="27"/>
    </row>
    <row r="38" spans="10:10" x14ac:dyDescent="0.3">
      <c r="J38" s="27" t="e">
        <f>D22*#REF!</f>
        <v>#REF!</v>
      </c>
    </row>
    <row r="39" spans="10:10" x14ac:dyDescent="0.3">
      <c r="J39" s="27" t="e">
        <f>E22*#REF!</f>
        <v>#REF!</v>
      </c>
    </row>
    <row r="40" spans="10:10" x14ac:dyDescent="0.3">
      <c r="J40" s="27" t="e">
        <f>G22*#REF!</f>
        <v>#REF!</v>
      </c>
    </row>
    <row r="41" spans="10:10" x14ac:dyDescent="0.3">
      <c r="J41" s="27">
        <f>H22*I20</f>
        <v>1350000</v>
      </c>
    </row>
    <row r="42" spans="10:10" x14ac:dyDescent="0.3">
      <c r="J42" s="27" t="e">
        <f>SUM(J37:J41)</f>
        <v>#REF!</v>
      </c>
    </row>
  </sheetData>
  <mergeCells count="11">
    <mergeCell ref="A2:J2"/>
    <mergeCell ref="C23:H23"/>
    <mergeCell ref="A1:J1"/>
    <mergeCell ref="I3:I5"/>
    <mergeCell ref="J3:J5"/>
    <mergeCell ref="F4:H4"/>
    <mergeCell ref="A3:A5"/>
    <mergeCell ref="B3:B5"/>
    <mergeCell ref="C3:E3"/>
    <mergeCell ref="F3:H3"/>
    <mergeCell ref="C4:E4"/>
  </mergeCells>
  <pageMargins left="0.7" right="0.7" top="0.75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pane ySplit="6" topLeftCell="A37" activePane="bottomLeft" state="frozen"/>
      <selection pane="bottomLeft" activeCell="G40" sqref="G40"/>
    </sheetView>
  </sheetViews>
  <sheetFormatPr defaultRowHeight="15.75" x14ac:dyDescent="0.25"/>
  <cols>
    <col min="1" max="1" width="6.125" customWidth="1"/>
    <col min="2" max="2" width="22" customWidth="1"/>
    <col min="3" max="3" width="21.25" customWidth="1"/>
    <col min="4" max="4" width="18.125" customWidth="1"/>
    <col min="5" max="5" width="21.625" customWidth="1"/>
    <col min="6" max="6" width="17" customWidth="1"/>
    <col min="7" max="7" width="16.125" customWidth="1"/>
    <col min="8" max="8" width="12.125" customWidth="1"/>
    <col min="9" max="9" width="10.75" customWidth="1"/>
    <col min="10" max="10" width="14.75" bestFit="1" customWidth="1"/>
    <col min="11" max="11" width="19" customWidth="1"/>
  </cols>
  <sheetData>
    <row r="1" spans="1:10" x14ac:dyDescent="0.25">
      <c r="A1" s="1"/>
    </row>
    <row r="2" spans="1:10" x14ac:dyDescent="0.25">
      <c r="A2" s="72" t="s">
        <v>97</v>
      </c>
      <c r="B2" s="72"/>
      <c r="C2" s="72"/>
      <c r="D2" s="72"/>
      <c r="E2" s="72"/>
      <c r="F2" s="72"/>
      <c r="G2" s="72"/>
    </row>
    <row r="3" spans="1:10" x14ac:dyDescent="0.25">
      <c r="A3" s="82" t="str">
        <f>'Hang nam'!A2:J2</f>
        <v>(Kèm theo Thông báo  số 79/TB-UBND ngày 10/11/2025 của UBND xã Tân Kỳ)</v>
      </c>
      <c r="B3" s="82"/>
      <c r="C3" s="82"/>
      <c r="D3" s="82"/>
      <c r="E3" s="82"/>
      <c r="F3" s="82"/>
      <c r="G3" s="82"/>
    </row>
    <row r="4" spans="1:10" ht="52.5" customHeight="1" x14ac:dyDescent="0.25">
      <c r="A4" s="75" t="s">
        <v>0</v>
      </c>
      <c r="B4" s="75" t="s">
        <v>33</v>
      </c>
      <c r="C4" s="75" t="s">
        <v>7</v>
      </c>
      <c r="D4" s="75" t="s">
        <v>8</v>
      </c>
      <c r="E4" s="75" t="s">
        <v>9</v>
      </c>
      <c r="F4" s="75" t="s">
        <v>32</v>
      </c>
      <c r="G4" s="75" t="s">
        <v>28</v>
      </c>
      <c r="H4" s="11"/>
      <c r="I4" s="11"/>
      <c r="J4" s="11"/>
    </row>
    <row r="5" spans="1:10" ht="30" customHeight="1" x14ac:dyDescent="0.25">
      <c r="A5" s="75"/>
      <c r="B5" s="75"/>
      <c r="C5" s="75"/>
      <c r="D5" s="75"/>
      <c r="E5" s="75"/>
      <c r="F5" s="75"/>
      <c r="G5" s="75"/>
      <c r="H5" s="11"/>
      <c r="I5" s="11"/>
      <c r="J5" s="11"/>
    </row>
    <row r="6" spans="1:10" ht="33" customHeight="1" x14ac:dyDescent="0.25">
      <c r="A6" s="75"/>
      <c r="B6" s="75"/>
      <c r="C6" s="49" t="s">
        <v>10</v>
      </c>
      <c r="D6" s="49" t="s">
        <v>38</v>
      </c>
      <c r="E6" s="49" t="s">
        <v>10</v>
      </c>
      <c r="F6" s="49" t="s">
        <v>29</v>
      </c>
      <c r="G6" s="49" t="s">
        <v>30</v>
      </c>
      <c r="H6" s="11"/>
      <c r="I6" s="64"/>
      <c r="J6" s="11"/>
    </row>
    <row r="7" spans="1:10" x14ac:dyDescent="0.25">
      <c r="A7" s="9"/>
      <c r="B7" s="49">
        <v>1</v>
      </c>
      <c r="C7" s="49">
        <v>3</v>
      </c>
      <c r="D7" s="49">
        <v>4</v>
      </c>
      <c r="E7" s="49">
        <v>5</v>
      </c>
      <c r="F7" s="49">
        <v>6</v>
      </c>
      <c r="G7" s="49">
        <v>7</v>
      </c>
      <c r="H7" s="11"/>
      <c r="I7" s="11"/>
      <c r="J7" s="11"/>
    </row>
    <row r="8" spans="1:10" s="11" customFormat="1" x14ac:dyDescent="0.25">
      <c r="A8" s="9"/>
      <c r="B8" s="21"/>
      <c r="C8" s="9"/>
      <c r="D8" s="9"/>
      <c r="E8" s="9"/>
      <c r="F8" s="9"/>
      <c r="G8" s="9"/>
    </row>
    <row r="9" spans="1:10" s="4" customFormat="1" ht="21" customHeight="1" x14ac:dyDescent="0.3">
      <c r="A9" s="32"/>
      <c r="B9" s="18" t="s">
        <v>41</v>
      </c>
      <c r="C9" s="14"/>
      <c r="D9" s="14"/>
      <c r="E9" s="16"/>
      <c r="F9" s="5"/>
      <c r="G9" s="15">
        <f>F9*E9</f>
        <v>0</v>
      </c>
      <c r="H9" s="27"/>
    </row>
    <row r="10" spans="1:10" s="4" customFormat="1" ht="21" customHeight="1" x14ac:dyDescent="0.3">
      <c r="A10" s="32"/>
      <c r="B10" s="69" t="s">
        <v>93</v>
      </c>
      <c r="C10" s="14"/>
      <c r="D10" s="14"/>
      <c r="E10" s="16"/>
      <c r="F10" s="5"/>
      <c r="G10" s="15"/>
      <c r="H10" s="27"/>
    </row>
    <row r="11" spans="1:10" s="3" customFormat="1" ht="21" customHeight="1" x14ac:dyDescent="0.3">
      <c r="A11" s="14">
        <v>1</v>
      </c>
      <c r="B11" s="6" t="s">
        <v>44</v>
      </c>
      <c r="C11" s="14"/>
      <c r="D11" s="14"/>
      <c r="E11" s="16">
        <v>0.18</v>
      </c>
      <c r="F11" s="5">
        <v>15000000</v>
      </c>
      <c r="G11" s="15">
        <f t="shared" ref="G11:G38" si="0">F11*E11</f>
        <v>2700000</v>
      </c>
      <c r="H11" s="27"/>
      <c r="I11" s="4">
        <f>6*4</f>
        <v>24</v>
      </c>
      <c r="J11" s="4"/>
    </row>
    <row r="12" spans="1:10" s="3" customFormat="1" ht="21" customHeight="1" x14ac:dyDescent="0.3">
      <c r="A12" s="14">
        <v>2</v>
      </c>
      <c r="B12" s="6" t="s">
        <v>91</v>
      </c>
      <c r="C12" s="14"/>
      <c r="D12" s="14"/>
      <c r="E12" s="71">
        <v>0.15</v>
      </c>
      <c r="F12" s="5">
        <v>15000000</v>
      </c>
      <c r="G12" s="15">
        <f>F12*E12</f>
        <v>2250000</v>
      </c>
      <c r="H12" s="27"/>
      <c r="I12" s="4"/>
      <c r="J12" s="4"/>
    </row>
    <row r="13" spans="1:10" s="3" customFormat="1" ht="21" customHeight="1" x14ac:dyDescent="0.3">
      <c r="A13" s="14">
        <v>3</v>
      </c>
      <c r="B13" s="6" t="s">
        <v>46</v>
      </c>
      <c r="C13" s="14"/>
      <c r="D13" s="14"/>
      <c r="E13" s="16">
        <v>0.3</v>
      </c>
      <c r="F13" s="5">
        <v>15000000</v>
      </c>
      <c r="G13" s="15">
        <f t="shared" si="0"/>
        <v>4500000</v>
      </c>
      <c r="H13" s="27"/>
      <c r="I13" s="4"/>
      <c r="J13" s="4"/>
    </row>
    <row r="14" spans="1:10" s="3" customFormat="1" ht="21" customHeight="1" x14ac:dyDescent="0.3">
      <c r="A14" s="14">
        <v>4</v>
      </c>
      <c r="B14" s="6" t="s">
        <v>47</v>
      </c>
      <c r="C14" s="14"/>
      <c r="D14" s="14"/>
      <c r="E14" s="16">
        <v>0.08</v>
      </c>
      <c r="F14" s="5">
        <v>15000000</v>
      </c>
      <c r="G14" s="15">
        <f t="shared" si="0"/>
        <v>1200000</v>
      </c>
      <c r="H14" s="27"/>
      <c r="I14" s="4"/>
      <c r="J14" s="4"/>
    </row>
    <row r="15" spans="1:10" s="3" customFormat="1" ht="21" customHeight="1" x14ac:dyDescent="0.3">
      <c r="A15" s="14">
        <v>5</v>
      </c>
      <c r="B15" s="6" t="s">
        <v>36</v>
      </c>
      <c r="C15" s="14"/>
      <c r="D15" s="14"/>
      <c r="E15" s="16">
        <v>0.13</v>
      </c>
      <c r="F15" s="5">
        <v>15000000</v>
      </c>
      <c r="G15" s="15">
        <f t="shared" si="0"/>
        <v>1950000</v>
      </c>
      <c r="H15" s="27"/>
      <c r="I15" s="4"/>
      <c r="J15" s="4"/>
    </row>
    <row r="16" spans="1:10" s="3" customFormat="1" ht="21" customHeight="1" x14ac:dyDescent="0.3">
      <c r="A16" s="14">
        <v>6</v>
      </c>
      <c r="B16" s="6" t="s">
        <v>48</v>
      </c>
      <c r="C16" s="14"/>
      <c r="D16" s="14"/>
      <c r="E16" s="16">
        <v>7.0000000000000007E-2</v>
      </c>
      <c r="F16" s="5">
        <v>15000000</v>
      </c>
      <c r="G16" s="15">
        <f t="shared" si="0"/>
        <v>1050000</v>
      </c>
      <c r="H16" s="27"/>
      <c r="I16" s="4"/>
      <c r="J16" s="4"/>
    </row>
    <row r="17" spans="1:10" s="3" customFormat="1" ht="21" customHeight="1" x14ac:dyDescent="0.3">
      <c r="A17" s="14">
        <v>7</v>
      </c>
      <c r="B17" s="6" t="s">
        <v>49</v>
      </c>
      <c r="C17" s="14"/>
      <c r="D17" s="14"/>
      <c r="E17" s="16">
        <v>0.15</v>
      </c>
      <c r="F17" s="5">
        <v>15000000</v>
      </c>
      <c r="G17" s="15">
        <f t="shared" si="0"/>
        <v>2250000</v>
      </c>
      <c r="H17" s="27"/>
      <c r="I17" s="4"/>
      <c r="J17" s="4"/>
    </row>
    <row r="18" spans="1:10" s="4" customFormat="1" ht="21" customHeight="1" x14ac:dyDescent="0.3">
      <c r="A18" s="14">
        <v>8</v>
      </c>
      <c r="B18" s="6" t="s">
        <v>50</v>
      </c>
      <c r="C18" s="14"/>
      <c r="D18" s="6"/>
      <c r="E18" s="37">
        <v>6.2199999999999998E-2</v>
      </c>
      <c r="F18" s="5">
        <v>15000000</v>
      </c>
      <c r="G18" s="15">
        <f t="shared" si="0"/>
        <v>933000</v>
      </c>
      <c r="H18" s="27"/>
      <c r="I18" s="14"/>
    </row>
    <row r="19" spans="1:10" s="3" customFormat="1" ht="21" customHeight="1" x14ac:dyDescent="0.3">
      <c r="A19" s="14">
        <v>9</v>
      </c>
      <c r="B19" s="6" t="s">
        <v>52</v>
      </c>
      <c r="C19" s="14"/>
      <c r="D19" s="14"/>
      <c r="E19" s="16">
        <v>0.1</v>
      </c>
      <c r="F19" s="5">
        <v>15000000</v>
      </c>
      <c r="G19" s="15">
        <f t="shared" si="0"/>
        <v>1500000</v>
      </c>
      <c r="H19" s="27"/>
      <c r="I19" s="4"/>
      <c r="J19" s="4"/>
    </row>
    <row r="20" spans="1:10" s="3" customFormat="1" ht="21" customHeight="1" x14ac:dyDescent="0.3">
      <c r="A20" s="14">
        <v>10</v>
      </c>
      <c r="B20" s="6" t="s">
        <v>54</v>
      </c>
      <c r="C20" s="14"/>
      <c r="D20" s="14"/>
      <c r="E20" s="16">
        <v>0.1</v>
      </c>
      <c r="F20" s="5">
        <v>15000000</v>
      </c>
      <c r="G20" s="15">
        <f t="shared" si="0"/>
        <v>1500000</v>
      </c>
      <c r="H20" s="27"/>
      <c r="I20" s="4"/>
      <c r="J20" s="4"/>
    </row>
    <row r="21" spans="1:10" s="3" customFormat="1" ht="21" customHeight="1" x14ac:dyDescent="0.3">
      <c r="A21" s="14">
        <v>11</v>
      </c>
      <c r="B21" s="6" t="s">
        <v>56</v>
      </c>
      <c r="C21" s="14"/>
      <c r="D21" s="14"/>
      <c r="E21" s="16">
        <v>0.15</v>
      </c>
      <c r="F21" s="5">
        <v>15000000</v>
      </c>
      <c r="G21" s="15">
        <f t="shared" si="0"/>
        <v>2250000</v>
      </c>
      <c r="H21" s="27"/>
      <c r="I21" s="4"/>
      <c r="J21" s="4"/>
    </row>
    <row r="22" spans="1:10" s="4" customFormat="1" ht="21" customHeight="1" x14ac:dyDescent="0.3">
      <c r="A22" s="14">
        <v>12</v>
      </c>
      <c r="B22" s="33" t="s">
        <v>57</v>
      </c>
      <c r="C22" s="14"/>
      <c r="D22" s="14"/>
      <c r="E22" s="16">
        <v>0.08</v>
      </c>
      <c r="F22" s="5">
        <v>15000000</v>
      </c>
      <c r="G22" s="15">
        <f t="shared" si="0"/>
        <v>1200000</v>
      </c>
      <c r="H22" s="27"/>
    </row>
    <row r="23" spans="1:10" s="3" customFormat="1" ht="21" customHeight="1" x14ac:dyDescent="0.3">
      <c r="A23" s="14">
        <v>13</v>
      </c>
      <c r="B23" s="6" t="s">
        <v>58</v>
      </c>
      <c r="C23" s="14"/>
      <c r="D23" s="14"/>
      <c r="E23" s="16">
        <v>0.05</v>
      </c>
      <c r="F23" s="5">
        <v>15000000</v>
      </c>
      <c r="G23" s="15">
        <f t="shared" si="0"/>
        <v>750000</v>
      </c>
      <c r="H23" s="27"/>
      <c r="I23" s="4"/>
      <c r="J23" s="4"/>
    </row>
    <row r="24" spans="1:10" s="3" customFormat="1" ht="21" customHeight="1" x14ac:dyDescent="0.3">
      <c r="A24" s="14">
        <v>14</v>
      </c>
      <c r="B24" s="6" t="s">
        <v>59</v>
      </c>
      <c r="C24" s="14"/>
      <c r="D24" s="14"/>
      <c r="E24" s="16">
        <v>0.4</v>
      </c>
      <c r="F24" s="5">
        <v>15000000</v>
      </c>
      <c r="G24" s="15">
        <f t="shared" si="0"/>
        <v>6000000</v>
      </c>
      <c r="H24" s="27"/>
      <c r="I24" s="4"/>
      <c r="J24" s="4"/>
    </row>
    <row r="25" spans="1:10" s="4" customFormat="1" ht="21" customHeight="1" x14ac:dyDescent="0.3">
      <c r="A25" s="14">
        <v>15</v>
      </c>
      <c r="B25" s="6" t="s">
        <v>63</v>
      </c>
      <c r="C25" s="14"/>
      <c r="D25" s="14"/>
      <c r="E25" s="66">
        <v>1.4999999999999999E-2</v>
      </c>
      <c r="F25" s="5">
        <v>15000000</v>
      </c>
      <c r="G25" s="15">
        <f t="shared" si="0"/>
        <v>225000</v>
      </c>
      <c r="H25" s="27"/>
    </row>
    <row r="26" spans="1:10" s="3" customFormat="1" ht="21" customHeight="1" x14ac:dyDescent="0.3">
      <c r="A26" s="14">
        <v>16</v>
      </c>
      <c r="B26" s="6" t="s">
        <v>64</v>
      </c>
      <c r="C26" s="14"/>
      <c r="D26" s="14"/>
      <c r="E26" s="16">
        <v>0.01</v>
      </c>
      <c r="F26" s="5">
        <v>15000000</v>
      </c>
      <c r="G26" s="15">
        <f t="shared" si="0"/>
        <v>150000</v>
      </c>
      <c r="H26" s="27"/>
      <c r="I26" s="4"/>
      <c r="J26" s="4"/>
    </row>
    <row r="27" spans="1:10" s="3" customFormat="1" ht="21" customHeight="1" x14ac:dyDescent="0.3">
      <c r="A27" s="14">
        <v>17</v>
      </c>
      <c r="B27" s="6" t="s">
        <v>65</v>
      </c>
      <c r="C27" s="14"/>
      <c r="D27" s="14"/>
      <c r="E27" s="16">
        <v>0.16</v>
      </c>
      <c r="F27" s="5">
        <v>15000000</v>
      </c>
      <c r="G27" s="15">
        <f t="shared" si="0"/>
        <v>2400000</v>
      </c>
      <c r="H27" s="27"/>
      <c r="I27" s="4"/>
      <c r="J27" s="4"/>
    </row>
    <row r="28" spans="1:10" s="3" customFormat="1" ht="21" customHeight="1" x14ac:dyDescent="0.3">
      <c r="A28" s="14">
        <v>18</v>
      </c>
      <c r="B28" s="6" t="s">
        <v>66</v>
      </c>
      <c r="C28" s="14"/>
      <c r="D28" s="14"/>
      <c r="E28" s="16">
        <v>0.1</v>
      </c>
      <c r="F28" s="5">
        <v>15000000</v>
      </c>
      <c r="G28" s="15">
        <f t="shared" si="0"/>
        <v>1500000</v>
      </c>
      <c r="H28" s="27"/>
      <c r="I28" s="4"/>
      <c r="J28" s="4"/>
    </row>
    <row r="29" spans="1:10" s="3" customFormat="1" ht="21" customHeight="1" x14ac:dyDescent="0.3">
      <c r="A29" s="14">
        <v>19</v>
      </c>
      <c r="B29" s="6" t="s">
        <v>67</v>
      </c>
      <c r="C29" s="14"/>
      <c r="D29" s="14"/>
      <c r="E29" s="16">
        <v>0.15</v>
      </c>
      <c r="F29" s="5">
        <v>15000000</v>
      </c>
      <c r="G29" s="15">
        <f t="shared" si="0"/>
        <v>2250000</v>
      </c>
      <c r="H29" s="27"/>
      <c r="I29" s="4"/>
      <c r="J29" s="4"/>
    </row>
    <row r="30" spans="1:10" s="3" customFormat="1" ht="21" customHeight="1" x14ac:dyDescent="0.3">
      <c r="A30" s="14">
        <v>20</v>
      </c>
      <c r="B30" s="6" t="s">
        <v>69</v>
      </c>
      <c r="C30" s="14"/>
      <c r="D30" s="14"/>
      <c r="E30" s="16">
        <v>0.1</v>
      </c>
      <c r="F30" s="5">
        <v>15000000</v>
      </c>
      <c r="G30" s="15">
        <f t="shared" si="0"/>
        <v>1500000</v>
      </c>
      <c r="H30" s="27"/>
      <c r="I30" s="4"/>
      <c r="J30" s="4"/>
    </row>
    <row r="31" spans="1:10" s="3" customFormat="1" ht="21" customHeight="1" x14ac:dyDescent="0.3">
      <c r="A31" s="14">
        <v>21</v>
      </c>
      <c r="B31" s="6" t="s">
        <v>70</v>
      </c>
      <c r="C31" s="14"/>
      <c r="D31" s="14"/>
      <c r="E31" s="16">
        <v>0.15</v>
      </c>
      <c r="F31" s="5">
        <v>15000000</v>
      </c>
      <c r="G31" s="15">
        <f t="shared" si="0"/>
        <v>2250000</v>
      </c>
      <c r="H31" s="27"/>
      <c r="I31" s="4"/>
      <c r="J31" s="4"/>
    </row>
    <row r="32" spans="1:10" s="3" customFormat="1" ht="21" customHeight="1" x14ac:dyDescent="0.3">
      <c r="A32" s="14">
        <v>22</v>
      </c>
      <c r="B32" s="6" t="s">
        <v>72</v>
      </c>
      <c r="C32" s="14"/>
      <c r="D32" s="14"/>
      <c r="E32" s="16">
        <v>7.0000000000000007E-2</v>
      </c>
      <c r="F32" s="5">
        <v>15000000</v>
      </c>
      <c r="G32" s="15">
        <f t="shared" si="0"/>
        <v>1050000</v>
      </c>
      <c r="H32" s="27"/>
      <c r="I32" s="4"/>
      <c r="J32" s="4"/>
    </row>
    <row r="33" spans="1:10" s="3" customFormat="1" ht="21" customHeight="1" x14ac:dyDescent="0.3">
      <c r="A33" s="14">
        <v>23</v>
      </c>
      <c r="B33" s="6" t="s">
        <v>74</v>
      </c>
      <c r="C33" s="14"/>
      <c r="D33" s="14"/>
      <c r="E33" s="16">
        <v>0.1</v>
      </c>
      <c r="F33" s="5">
        <v>15000000</v>
      </c>
      <c r="G33" s="15">
        <f t="shared" si="0"/>
        <v>1500000</v>
      </c>
      <c r="H33" s="27"/>
      <c r="I33" s="4"/>
      <c r="J33" s="4"/>
    </row>
    <row r="34" spans="1:10" s="3" customFormat="1" ht="21" customHeight="1" x14ac:dyDescent="0.3">
      <c r="A34" s="14">
        <v>24</v>
      </c>
      <c r="B34" s="6" t="s">
        <v>60</v>
      </c>
      <c r="C34" s="14"/>
      <c r="D34" s="14"/>
      <c r="E34" s="16">
        <v>0.15</v>
      </c>
      <c r="F34" s="5">
        <v>15000000</v>
      </c>
      <c r="G34" s="15">
        <f t="shared" si="0"/>
        <v>2250000</v>
      </c>
      <c r="H34" s="27"/>
      <c r="I34" s="4"/>
      <c r="J34" s="4"/>
    </row>
    <row r="35" spans="1:10" s="3" customFormat="1" ht="21" customHeight="1" x14ac:dyDescent="0.3">
      <c r="A35" s="14">
        <v>25</v>
      </c>
      <c r="B35" s="6" t="s">
        <v>40</v>
      </c>
      <c r="C35" s="14"/>
      <c r="D35" s="14"/>
      <c r="E35" s="16">
        <v>0.15</v>
      </c>
      <c r="F35" s="5">
        <v>15000000</v>
      </c>
      <c r="G35" s="15">
        <f t="shared" si="0"/>
        <v>2250000</v>
      </c>
      <c r="H35" s="27"/>
      <c r="I35" s="4"/>
      <c r="J35" s="4"/>
    </row>
    <row r="36" spans="1:10" s="3" customFormat="1" ht="21" customHeight="1" x14ac:dyDescent="0.3">
      <c r="A36" s="14">
        <v>26</v>
      </c>
      <c r="B36" s="6" t="s">
        <v>83</v>
      </c>
      <c r="C36" s="14"/>
      <c r="D36" s="14"/>
      <c r="E36" s="16">
        <v>0.1</v>
      </c>
      <c r="F36" s="5">
        <v>15000000</v>
      </c>
      <c r="G36" s="15">
        <f t="shared" si="0"/>
        <v>1500000</v>
      </c>
      <c r="H36" s="27"/>
      <c r="I36" s="4"/>
      <c r="J36" s="4"/>
    </row>
    <row r="37" spans="1:10" s="4" customFormat="1" ht="21" customHeight="1" x14ac:dyDescent="0.3">
      <c r="A37" s="14">
        <v>27</v>
      </c>
      <c r="B37" s="6" t="s">
        <v>84</v>
      </c>
      <c r="C37" s="14"/>
      <c r="D37" s="14"/>
      <c r="E37" s="16">
        <v>0.08</v>
      </c>
      <c r="F37" s="5">
        <v>15000000</v>
      </c>
      <c r="G37" s="15">
        <f t="shared" si="0"/>
        <v>1200000</v>
      </c>
      <c r="H37" s="27"/>
    </row>
    <row r="38" spans="1:10" s="4" customFormat="1" ht="21" customHeight="1" x14ac:dyDescent="0.3">
      <c r="A38" s="14">
        <v>28</v>
      </c>
      <c r="B38" s="6" t="s">
        <v>82</v>
      </c>
      <c r="C38" s="14"/>
      <c r="D38" s="14"/>
      <c r="E38" s="16">
        <v>0.1</v>
      </c>
      <c r="F38" s="5">
        <v>15000000</v>
      </c>
      <c r="G38" s="15">
        <f t="shared" si="0"/>
        <v>1500000</v>
      </c>
      <c r="H38" s="27"/>
    </row>
    <row r="39" spans="1:10" s="11" customFormat="1" ht="25.5" customHeight="1" x14ac:dyDescent="0.3">
      <c r="A39" s="9"/>
      <c r="B39" s="18" t="s">
        <v>85</v>
      </c>
      <c r="C39" s="9"/>
      <c r="D39" s="9"/>
      <c r="E39" s="65">
        <f>SUM(E9:E38)</f>
        <v>3.4372000000000003</v>
      </c>
      <c r="F39" s="12"/>
      <c r="G39" s="30">
        <f>SUM(G9:G38)</f>
        <v>51558000</v>
      </c>
      <c r="H39" s="31"/>
      <c r="J39" s="26"/>
    </row>
    <row r="40" spans="1:10" x14ac:dyDescent="0.25">
      <c r="G40" s="38"/>
      <c r="H40" s="11"/>
      <c r="I40" s="11"/>
      <c r="J40" s="11"/>
    </row>
    <row r="41" spans="1:10" x14ac:dyDescent="0.25">
      <c r="G41" s="38"/>
    </row>
    <row r="42" spans="1:10" x14ac:dyDescent="0.25">
      <c r="G42" s="38"/>
    </row>
  </sheetData>
  <mergeCells count="9">
    <mergeCell ref="A3:G3"/>
    <mergeCell ref="A2:G2"/>
    <mergeCell ref="F4:F5"/>
    <mergeCell ref="G4:G5"/>
    <mergeCell ref="A4:A6"/>
    <mergeCell ref="B4:B6"/>
    <mergeCell ref="C4:C5"/>
    <mergeCell ref="D4:D5"/>
    <mergeCell ref="E4:E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Lam Nghiep</vt:lpstr>
      <vt:lpstr>Lua</vt:lpstr>
      <vt:lpstr>Hang nam</vt:lpstr>
      <vt:lpstr>Ao</vt:lpstr>
      <vt:lpstr>Ao!chuong_pl_3_name</vt:lpstr>
      <vt:lpstr>'Hang nam'!Print_Titles</vt:lpstr>
      <vt:lpstr>'Lam Nghiep'!Print_Titles</vt:lpstr>
      <vt:lpstr>Lua!Print_Titles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2025-11-16T09:11:55Z</cp:lastPrinted>
  <dcterms:created xsi:type="dcterms:W3CDTF">2025-08-24T08:17:09Z</dcterms:created>
  <dcterms:modified xsi:type="dcterms:W3CDTF">2025-11-17T07:32:38Z</dcterms:modified>
</cp:coreProperties>
</file>